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4 október_technikai tantervmódosítás\Tantervek\SZTSZ\rendvédelmi\"/>
    </mc:Choice>
  </mc:AlternateContent>
  <bookViews>
    <workbookView xWindow="0" yWindow="0" windowWidth="20490" windowHeight="7620" activeTab="4"/>
  </bookViews>
  <sheets>
    <sheet name="szakon_kozos" sheetId="10" r:id="rId1"/>
    <sheet name="BŰNÜGYI" sheetId="13" r:id="rId2"/>
    <sheet name="RENDÉSZETI" sheetId="19" r:id="rId3"/>
    <sheet name="KATASZTRÓFAVÉDELMI" sheetId="20" r:id="rId4"/>
    <sheet name="BÜNTETÉS-VÉGREHAJTÁSI" sheetId="21" r:id="rId5"/>
    <sheet name="elotanulmanyi_rend" sheetId="14" r:id="rId6"/>
  </sheets>
  <definedNames>
    <definedName name="A83.2" localSheetId="4">#REF!</definedName>
    <definedName name="A83.2" localSheetId="1">#REF!</definedName>
    <definedName name="A83.2" localSheetId="5">#REF!</definedName>
    <definedName name="A83.2" localSheetId="3">#REF!</definedName>
    <definedName name="A83.2" localSheetId="2">#REF!</definedName>
    <definedName name="A83.2" localSheetId="0">#REF!</definedName>
    <definedName name="A83.2">#REF!</definedName>
    <definedName name="másol" localSheetId="4">#REF!</definedName>
    <definedName name="másol" localSheetId="3">#REF!</definedName>
    <definedName name="másol" localSheetId="2">#REF!</definedName>
    <definedName name="másol">#REF!</definedName>
    <definedName name="_xlnm.Print_Area" localSheetId="4">'BÜNTETÉS-VÉGREHAJTÁSI'!$A$1:$AA$39</definedName>
    <definedName name="_xlnm.Print_Area" localSheetId="1">BŰNÜGYI!$A$1:$AA$39</definedName>
    <definedName name="_xlnm.Print_Area" localSheetId="3">KATASZTRÓFAVÉDELMI!$A$1:$AA$39</definedName>
    <definedName name="_xlnm.Print_Area" localSheetId="2">RENDÉSZETI!$A$1:$AA$39</definedName>
    <definedName name="_xlnm.Print_Area" localSheetId="0">szakon_kozos!$A$1:$AA$49</definedName>
  </definedNames>
  <calcPr calcId="162913"/>
</workbook>
</file>

<file path=xl/calcChain.xml><?xml version="1.0" encoding="utf-8"?>
<calcChain xmlns="http://schemas.openxmlformats.org/spreadsheetml/2006/main">
  <c r="Z18" i="21" l="1"/>
  <c r="Z17" i="21"/>
  <c r="Z16" i="21"/>
  <c r="Z15" i="21"/>
  <c r="Z14" i="21"/>
  <c r="Z13" i="21"/>
  <c r="Z12" i="21"/>
  <c r="Y18" i="21"/>
  <c r="Y17" i="21"/>
  <c r="Y16" i="21"/>
  <c r="Y15" i="21"/>
  <c r="Y14" i="21"/>
  <c r="Y13" i="21"/>
  <c r="Y12" i="21"/>
  <c r="X18" i="21"/>
  <c r="X17" i="21"/>
  <c r="X16" i="21"/>
  <c r="X15" i="21"/>
  <c r="X14" i="21"/>
  <c r="X13" i="21"/>
  <c r="X12" i="21"/>
  <c r="Y18" i="20"/>
  <c r="Y17" i="20"/>
  <c r="Y16" i="20"/>
  <c r="Y15" i="20"/>
  <c r="Y14" i="20"/>
  <c r="Y13" i="20"/>
  <c r="Y12" i="20"/>
  <c r="Z18" i="20"/>
  <c r="Z17" i="20"/>
  <c r="Z16" i="20"/>
  <c r="Z15" i="20"/>
  <c r="Z14" i="20"/>
  <c r="Z13" i="20"/>
  <c r="Z12" i="20"/>
  <c r="X18" i="20"/>
  <c r="X17" i="20"/>
  <c r="X16" i="20"/>
  <c r="X15" i="20"/>
  <c r="X14" i="20"/>
  <c r="X13" i="20"/>
  <c r="X12" i="20"/>
  <c r="Y14" i="10"/>
  <c r="X25" i="10"/>
  <c r="X24" i="10"/>
  <c r="X23" i="10"/>
  <c r="X21" i="10"/>
  <c r="Y17" i="13"/>
  <c r="Y16" i="13"/>
  <c r="Y15" i="13"/>
  <c r="Y14" i="13"/>
  <c r="Y13" i="13"/>
  <c r="Y12" i="13"/>
  <c r="X16" i="13"/>
  <c r="X15" i="13"/>
  <c r="X14" i="13"/>
  <c r="X13" i="13"/>
  <c r="X12" i="13"/>
  <c r="Z19" i="13"/>
  <c r="Y18" i="19"/>
  <c r="Y17" i="19"/>
  <c r="Y16" i="19"/>
  <c r="Y15" i="19"/>
  <c r="Y14" i="19"/>
  <c r="Y13" i="19"/>
  <c r="X18" i="19"/>
  <c r="X17" i="19"/>
  <c r="X16" i="19"/>
  <c r="X15" i="19"/>
  <c r="X14" i="19"/>
  <c r="X13" i="19"/>
  <c r="Y12" i="19"/>
  <c r="X12" i="19"/>
  <c r="Z18" i="19"/>
  <c r="Z17" i="19"/>
  <c r="Z16" i="19"/>
  <c r="Z15" i="19"/>
  <c r="Z14" i="19"/>
  <c r="Z13" i="19"/>
  <c r="Z12" i="19"/>
  <c r="Z17" i="13"/>
  <c r="Z16" i="13"/>
  <c r="Z15" i="13"/>
  <c r="Z14" i="13"/>
  <c r="Z13" i="13"/>
  <c r="Z12" i="13"/>
  <c r="Z25" i="10"/>
  <c r="Z24" i="10"/>
  <c r="Z23" i="10"/>
  <c r="Z22" i="10"/>
  <c r="Z21" i="10"/>
  <c r="W28" i="10" l="1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W35" i="21" l="1"/>
  <c r="S35" i="21"/>
  <c r="O35" i="21"/>
  <c r="K35" i="21"/>
  <c r="G35" i="21"/>
  <c r="W34" i="21"/>
  <c r="S34" i="21"/>
  <c r="O34" i="21"/>
  <c r="K34" i="21"/>
  <c r="G34" i="21"/>
  <c r="W33" i="21"/>
  <c r="S33" i="21"/>
  <c r="O33" i="21"/>
  <c r="K33" i="21"/>
  <c r="G33" i="21"/>
  <c r="W32" i="21"/>
  <c r="S32" i="21"/>
  <c r="O32" i="21"/>
  <c r="K32" i="21"/>
  <c r="G32" i="21"/>
  <c r="W31" i="21"/>
  <c r="S31" i="21"/>
  <c r="K31" i="21"/>
  <c r="G31" i="21"/>
  <c r="W30" i="21"/>
  <c r="S30" i="21"/>
  <c r="O30" i="21"/>
  <c r="K30" i="21"/>
  <c r="G30" i="21"/>
  <c r="W29" i="21"/>
  <c r="S29" i="21"/>
  <c r="O29" i="21"/>
  <c r="K29" i="21"/>
  <c r="G29" i="21"/>
  <c r="W28" i="21"/>
  <c r="S28" i="21"/>
  <c r="O28" i="21"/>
  <c r="K28" i="21"/>
  <c r="G28" i="21"/>
  <c r="W27" i="21"/>
  <c r="S27" i="21"/>
  <c r="O27" i="21"/>
  <c r="K27" i="21"/>
  <c r="G27" i="21"/>
  <c r="W26" i="21"/>
  <c r="S26" i="21"/>
  <c r="O26" i="21"/>
  <c r="K26" i="21"/>
  <c r="G26" i="21"/>
  <c r="W25" i="21"/>
  <c r="S25" i="21"/>
  <c r="O25" i="21"/>
  <c r="K25" i="21"/>
  <c r="G25" i="21"/>
  <c r="V19" i="21"/>
  <c r="U19" i="21"/>
  <c r="T19" i="21"/>
  <c r="R19" i="21"/>
  <c r="Q19" i="21"/>
  <c r="P19" i="21"/>
  <c r="N19" i="21"/>
  <c r="M19" i="21"/>
  <c r="L19" i="21"/>
  <c r="J19" i="21"/>
  <c r="I19" i="21"/>
  <c r="H19" i="21"/>
  <c r="F19" i="21"/>
  <c r="E19" i="21"/>
  <c r="D19" i="21"/>
  <c r="AA10" i="21"/>
  <c r="W10" i="21"/>
  <c r="S10" i="21"/>
  <c r="O10" i="21"/>
  <c r="K10" i="21"/>
  <c r="G10" i="21"/>
  <c r="W35" i="20"/>
  <c r="S35" i="20"/>
  <c r="O35" i="20"/>
  <c r="K35" i="20"/>
  <c r="G35" i="20"/>
  <c r="W34" i="20"/>
  <c r="S34" i="20"/>
  <c r="O34" i="20"/>
  <c r="K34" i="20"/>
  <c r="G34" i="20"/>
  <c r="W33" i="20"/>
  <c r="S33" i="20"/>
  <c r="O33" i="20"/>
  <c r="K33" i="20"/>
  <c r="G33" i="20"/>
  <c r="W32" i="20"/>
  <c r="S32" i="20"/>
  <c r="O32" i="20"/>
  <c r="K32" i="20"/>
  <c r="G32" i="20"/>
  <c r="W31" i="20"/>
  <c r="S31" i="20"/>
  <c r="K31" i="20"/>
  <c r="G31" i="20"/>
  <c r="W30" i="20"/>
  <c r="S30" i="20"/>
  <c r="O30" i="20"/>
  <c r="K30" i="20"/>
  <c r="G30" i="20"/>
  <c r="W29" i="20"/>
  <c r="S29" i="20"/>
  <c r="O29" i="20"/>
  <c r="K29" i="20"/>
  <c r="G29" i="20"/>
  <c r="W28" i="20"/>
  <c r="S28" i="20"/>
  <c r="O28" i="20"/>
  <c r="K28" i="20"/>
  <c r="G28" i="20"/>
  <c r="W27" i="20"/>
  <c r="S27" i="20"/>
  <c r="O27" i="20"/>
  <c r="K27" i="20"/>
  <c r="G27" i="20"/>
  <c r="W26" i="20"/>
  <c r="S26" i="20"/>
  <c r="O26" i="20"/>
  <c r="K26" i="20"/>
  <c r="G26" i="20"/>
  <c r="W25" i="20"/>
  <c r="S25" i="20"/>
  <c r="O25" i="20"/>
  <c r="K25" i="20"/>
  <c r="G25" i="20"/>
  <c r="V19" i="20"/>
  <c r="U19" i="20"/>
  <c r="T19" i="20"/>
  <c r="R19" i="20"/>
  <c r="Q19" i="20"/>
  <c r="P19" i="20"/>
  <c r="N19" i="20"/>
  <c r="M19" i="20"/>
  <c r="L19" i="20"/>
  <c r="J19" i="20"/>
  <c r="I19" i="20"/>
  <c r="H19" i="20"/>
  <c r="F19" i="20"/>
  <c r="E19" i="20"/>
  <c r="D19" i="20"/>
  <c r="X19" i="20"/>
  <c r="AA10" i="20"/>
  <c r="W10" i="20"/>
  <c r="S10" i="20"/>
  <c r="O10" i="20"/>
  <c r="K10" i="20"/>
  <c r="G10" i="20"/>
  <c r="W35" i="19"/>
  <c r="S35" i="19"/>
  <c r="O35" i="19"/>
  <c r="K35" i="19"/>
  <c r="G35" i="19"/>
  <c r="W34" i="19"/>
  <c r="S34" i="19"/>
  <c r="O34" i="19"/>
  <c r="K34" i="19"/>
  <c r="G34" i="19"/>
  <c r="W33" i="19"/>
  <c r="S33" i="19"/>
  <c r="O33" i="19"/>
  <c r="K33" i="19"/>
  <c r="G33" i="19"/>
  <c r="W32" i="19"/>
  <c r="S32" i="19"/>
  <c r="O32" i="19"/>
  <c r="K32" i="19"/>
  <c r="G32" i="19"/>
  <c r="W31" i="19"/>
  <c r="S31" i="19"/>
  <c r="K31" i="19"/>
  <c r="G31" i="19"/>
  <c r="W30" i="19"/>
  <c r="S30" i="19"/>
  <c r="O30" i="19"/>
  <c r="K30" i="19"/>
  <c r="G30" i="19"/>
  <c r="W29" i="19"/>
  <c r="S29" i="19"/>
  <c r="O29" i="19"/>
  <c r="K29" i="19"/>
  <c r="G29" i="19"/>
  <c r="W28" i="19"/>
  <c r="S28" i="19"/>
  <c r="O28" i="19"/>
  <c r="K28" i="19"/>
  <c r="G28" i="19"/>
  <c r="W27" i="19"/>
  <c r="S27" i="19"/>
  <c r="O27" i="19"/>
  <c r="K27" i="19"/>
  <c r="G27" i="19"/>
  <c r="W26" i="19"/>
  <c r="S26" i="19"/>
  <c r="O26" i="19"/>
  <c r="K26" i="19"/>
  <c r="G26" i="19"/>
  <c r="W25" i="19"/>
  <c r="S25" i="19"/>
  <c r="O25" i="19"/>
  <c r="K25" i="19"/>
  <c r="G25" i="19"/>
  <c r="V19" i="19"/>
  <c r="U19" i="19"/>
  <c r="T19" i="19"/>
  <c r="R19" i="19"/>
  <c r="Q19" i="19"/>
  <c r="P19" i="19"/>
  <c r="N19" i="19"/>
  <c r="M19" i="19"/>
  <c r="L19" i="19"/>
  <c r="J19" i="19"/>
  <c r="I19" i="19"/>
  <c r="H19" i="19"/>
  <c r="F19" i="19"/>
  <c r="E19" i="19"/>
  <c r="D19" i="19"/>
  <c r="AA10" i="19"/>
  <c r="W10" i="19"/>
  <c r="S10" i="19"/>
  <c r="O10" i="19"/>
  <c r="K10" i="19"/>
  <c r="G10" i="19"/>
  <c r="Z18" i="13"/>
  <c r="X18" i="13"/>
  <c r="Z27" i="10"/>
  <c r="Z26" i="10"/>
  <c r="Z20" i="10"/>
  <c r="Z19" i="10"/>
  <c r="Z18" i="10"/>
  <c r="Z17" i="10"/>
  <c r="Z16" i="10"/>
  <c r="Y27" i="10"/>
  <c r="Y26" i="10"/>
  <c r="Y18" i="10"/>
  <c r="Y17" i="10"/>
  <c r="X27" i="10"/>
  <c r="X26" i="10"/>
  <c r="X20" i="10"/>
  <c r="X19" i="10"/>
  <c r="X18" i="10"/>
  <c r="X17" i="10"/>
  <c r="X16" i="10"/>
  <c r="Z15" i="10"/>
  <c r="Z14" i="10"/>
  <c r="Z13" i="10"/>
  <c r="Z12" i="10"/>
  <c r="Z11" i="10"/>
  <c r="Z10" i="10"/>
  <c r="X15" i="10"/>
  <c r="X14" i="10"/>
  <c r="X13" i="10"/>
  <c r="X12" i="10"/>
  <c r="X11" i="10"/>
  <c r="X10" i="10"/>
  <c r="AA27" i="20" l="1"/>
  <c r="AA31" i="20"/>
  <c r="AA35" i="20"/>
  <c r="Y28" i="10"/>
  <c r="X28" i="10"/>
  <c r="Z28" i="10"/>
  <c r="AA25" i="21"/>
  <c r="AA29" i="21"/>
  <c r="AA33" i="21"/>
  <c r="AA28" i="20"/>
  <c r="AA26" i="21"/>
  <c r="Z19" i="20"/>
  <c r="AA25" i="20"/>
  <c r="AA29" i="20"/>
  <c r="AA33" i="20"/>
  <c r="AA27" i="21"/>
  <c r="AA31" i="21"/>
  <c r="AA35" i="21"/>
  <c r="AA32" i="20"/>
  <c r="AA30" i="21"/>
  <c r="AA34" i="21"/>
  <c r="AA26" i="20"/>
  <c r="AA30" i="20"/>
  <c r="AA34" i="20"/>
  <c r="Z19" i="21"/>
  <c r="AA28" i="21"/>
  <c r="AA32" i="21"/>
  <c r="Y19" i="21"/>
  <c r="X19" i="21"/>
  <c r="Y19" i="20"/>
  <c r="AA26" i="19"/>
  <c r="AA30" i="19"/>
  <c r="AA34" i="19"/>
  <c r="X19" i="19"/>
  <c r="Y19" i="19"/>
  <c r="Z19" i="19"/>
  <c r="AA28" i="19"/>
  <c r="AA32" i="19"/>
  <c r="AA25" i="19"/>
  <c r="AA29" i="19"/>
  <c r="AA33" i="19"/>
  <c r="AA27" i="19"/>
  <c r="AA31" i="19"/>
  <c r="AA35" i="19"/>
  <c r="AA36" i="21" l="1"/>
  <c r="AA20" i="21" s="1"/>
  <c r="AA36" i="20"/>
  <c r="AA20" i="20" s="1"/>
  <c r="AA36" i="19"/>
  <c r="AA20" i="19" s="1"/>
  <c r="D19" i="13"/>
  <c r="G35" i="10"/>
  <c r="K35" i="10"/>
  <c r="O35" i="10"/>
  <c r="S35" i="10"/>
  <c r="W35" i="10"/>
  <c r="G36" i="10"/>
  <c r="K36" i="10"/>
  <c r="O36" i="10"/>
  <c r="S36" i="10"/>
  <c r="W36" i="10"/>
  <c r="G37" i="10"/>
  <c r="K37" i="10"/>
  <c r="O37" i="10"/>
  <c r="S37" i="10"/>
  <c r="W37" i="10"/>
  <c r="G38" i="10"/>
  <c r="K38" i="10"/>
  <c r="O38" i="10"/>
  <c r="S38" i="10"/>
  <c r="W38" i="10"/>
  <c r="G39" i="10"/>
  <c r="K39" i="10"/>
  <c r="O39" i="10"/>
  <c r="S39" i="10"/>
  <c r="W39" i="10"/>
  <c r="G40" i="10"/>
  <c r="K40" i="10"/>
  <c r="O40" i="10"/>
  <c r="S40" i="10"/>
  <c r="W40" i="10"/>
  <c r="O41" i="10"/>
  <c r="S41" i="10"/>
  <c r="W41" i="10"/>
  <c r="G42" i="10"/>
  <c r="K42" i="10"/>
  <c r="O42" i="10"/>
  <c r="S42" i="10"/>
  <c r="W42" i="10"/>
  <c r="G43" i="10"/>
  <c r="K43" i="10"/>
  <c r="O43" i="10"/>
  <c r="S43" i="10"/>
  <c r="W43" i="10"/>
  <c r="G44" i="10"/>
  <c r="K44" i="10"/>
  <c r="O44" i="10"/>
  <c r="S44" i="10"/>
  <c r="W44" i="10"/>
  <c r="G45" i="10"/>
  <c r="K45" i="10"/>
  <c r="O45" i="10"/>
  <c r="S45" i="10"/>
  <c r="W45" i="10"/>
  <c r="K25" i="13"/>
  <c r="O25" i="13"/>
  <c r="S25" i="13"/>
  <c r="W25" i="13"/>
  <c r="G25" i="13"/>
  <c r="K26" i="13"/>
  <c r="O26" i="13"/>
  <c r="S26" i="13"/>
  <c r="W26" i="13"/>
  <c r="G26" i="13"/>
  <c r="K27" i="13"/>
  <c r="O27" i="13"/>
  <c r="S27" i="13"/>
  <c r="W27" i="13"/>
  <c r="G27" i="13"/>
  <c r="K28" i="13"/>
  <c r="O28" i="13"/>
  <c r="S28" i="13"/>
  <c r="W28" i="13"/>
  <c r="G28" i="13"/>
  <c r="K29" i="13"/>
  <c r="O29" i="13"/>
  <c r="S29" i="13"/>
  <c r="W29" i="13"/>
  <c r="G29" i="13"/>
  <c r="K30" i="13"/>
  <c r="O30" i="13"/>
  <c r="S30" i="13"/>
  <c r="W30" i="13"/>
  <c r="G30" i="13"/>
  <c r="K31" i="13"/>
  <c r="S31" i="13"/>
  <c r="W31" i="13"/>
  <c r="G31" i="13"/>
  <c r="K32" i="13"/>
  <c r="O32" i="13"/>
  <c r="S32" i="13"/>
  <c r="W32" i="13"/>
  <c r="G32" i="13"/>
  <c r="K33" i="13"/>
  <c r="O33" i="13"/>
  <c r="S33" i="13"/>
  <c r="W33" i="13"/>
  <c r="G33" i="13"/>
  <c r="K34" i="13"/>
  <c r="O34" i="13"/>
  <c r="S34" i="13"/>
  <c r="W34" i="13"/>
  <c r="G34" i="13"/>
  <c r="K35" i="13"/>
  <c r="O35" i="13"/>
  <c r="S35" i="13"/>
  <c r="W35" i="13"/>
  <c r="G35" i="13"/>
  <c r="AA10" i="13"/>
  <c r="E19" i="13"/>
  <c r="I19" i="13"/>
  <c r="M19" i="13"/>
  <c r="Q19" i="13"/>
  <c r="U19" i="13"/>
  <c r="H19" i="13"/>
  <c r="L19" i="13"/>
  <c r="P19" i="13"/>
  <c r="T19" i="13"/>
  <c r="F19" i="13"/>
  <c r="J19" i="13"/>
  <c r="N19" i="13"/>
  <c r="R19" i="13"/>
  <c r="V19" i="13"/>
  <c r="W10" i="13"/>
  <c r="S10" i="13"/>
  <c r="O10" i="13"/>
  <c r="K10" i="13"/>
  <c r="G10" i="13"/>
  <c r="L30" i="10" l="1"/>
  <c r="L10" i="21"/>
  <c r="L20" i="21" s="1"/>
  <c r="L22" i="21" s="1"/>
  <c r="L10" i="20"/>
  <c r="L20" i="20" s="1"/>
  <c r="L22" i="20" s="1"/>
  <c r="L10" i="19"/>
  <c r="L20" i="19" s="1"/>
  <c r="L22" i="19" s="1"/>
  <c r="X19" i="13"/>
  <c r="AA33" i="13"/>
  <c r="AA27" i="13"/>
  <c r="Y19" i="13"/>
  <c r="AA34" i="13"/>
  <c r="AA28" i="13"/>
  <c r="AA26" i="13"/>
  <c r="AA25" i="13"/>
  <c r="AA35" i="10"/>
  <c r="AA43" i="10"/>
  <c r="AA39" i="10"/>
  <c r="AA41" i="10"/>
  <c r="L10" i="13"/>
  <c r="L20" i="13" s="1"/>
  <c r="L22" i="13" s="1"/>
  <c r="AA35" i="13"/>
  <c r="AA31" i="13"/>
  <c r="AA42" i="10"/>
  <c r="AA38" i="10"/>
  <c r="AA29" i="13"/>
  <c r="AA44" i="10"/>
  <c r="AA40" i="10"/>
  <c r="AA36" i="10"/>
  <c r="AA30" i="13"/>
  <c r="AA32" i="13"/>
  <c r="AA45" i="10"/>
  <c r="AA37" i="10"/>
  <c r="D30" i="10" l="1"/>
  <c r="D10" i="21"/>
  <c r="D20" i="21" s="1"/>
  <c r="D22" i="21" s="1"/>
  <c r="D10" i="19"/>
  <c r="D20" i="19" s="1"/>
  <c r="D22" i="19" s="1"/>
  <c r="D10" i="20"/>
  <c r="D20" i="20" s="1"/>
  <c r="D22" i="20" s="1"/>
  <c r="U10" i="13"/>
  <c r="U20" i="13" s="1"/>
  <c r="U22" i="13" s="1"/>
  <c r="U10" i="19"/>
  <c r="U20" i="19" s="1"/>
  <c r="U22" i="19" s="1"/>
  <c r="U10" i="20"/>
  <c r="U20" i="20" s="1"/>
  <c r="U22" i="20" s="1"/>
  <c r="U10" i="21"/>
  <c r="U20" i="21" s="1"/>
  <c r="U22" i="21" s="1"/>
  <c r="J10" i="21"/>
  <c r="J20" i="21" s="1"/>
  <c r="J10" i="19"/>
  <c r="J20" i="19" s="1"/>
  <c r="J10" i="20"/>
  <c r="J20" i="20" s="1"/>
  <c r="V10" i="21"/>
  <c r="V20" i="21" s="1"/>
  <c r="V10" i="19"/>
  <c r="V20" i="19" s="1"/>
  <c r="V10" i="20"/>
  <c r="V20" i="20" s="1"/>
  <c r="I10" i="19"/>
  <c r="I20" i="19" s="1"/>
  <c r="I22" i="19" s="1"/>
  <c r="I10" i="20"/>
  <c r="I20" i="20" s="1"/>
  <c r="I22" i="20" s="1"/>
  <c r="I10" i="21"/>
  <c r="I20" i="21" s="1"/>
  <c r="I22" i="21" s="1"/>
  <c r="M30" i="10"/>
  <c r="M10" i="19"/>
  <c r="M20" i="19" s="1"/>
  <c r="M22" i="19" s="1"/>
  <c r="M10" i="20"/>
  <c r="M20" i="20" s="1"/>
  <c r="M22" i="20" s="1"/>
  <c r="M10" i="21"/>
  <c r="M20" i="21" s="1"/>
  <c r="M22" i="21" s="1"/>
  <c r="F10" i="13"/>
  <c r="F20" i="13" s="1"/>
  <c r="F10" i="21"/>
  <c r="F20" i="21" s="1"/>
  <c r="F10" i="20"/>
  <c r="F20" i="20" s="1"/>
  <c r="F10" i="19"/>
  <c r="F20" i="19" s="1"/>
  <c r="N10" i="21"/>
  <c r="N20" i="21" s="1"/>
  <c r="N10" i="20"/>
  <c r="N20" i="20" s="1"/>
  <c r="N10" i="19"/>
  <c r="N20" i="19" s="1"/>
  <c r="E30" i="10"/>
  <c r="E10" i="19"/>
  <c r="E20" i="19" s="1"/>
  <c r="E22" i="19" s="1"/>
  <c r="E10" i="20"/>
  <c r="E20" i="20" s="1"/>
  <c r="E22" i="20" s="1"/>
  <c r="E10" i="21"/>
  <c r="E20" i="21" s="1"/>
  <c r="E22" i="21" s="1"/>
  <c r="Q10" i="19"/>
  <c r="Q20" i="19" s="1"/>
  <c r="Q22" i="19" s="1"/>
  <c r="Q10" i="20"/>
  <c r="Q20" i="20" s="1"/>
  <c r="Q22" i="20" s="1"/>
  <c r="Q10" i="21"/>
  <c r="Q20" i="21" s="1"/>
  <c r="Q22" i="21" s="1"/>
  <c r="R10" i="21"/>
  <c r="R20" i="21" s="1"/>
  <c r="R10" i="19"/>
  <c r="R20" i="19" s="1"/>
  <c r="R10" i="20"/>
  <c r="R20" i="20" s="1"/>
  <c r="H30" i="10"/>
  <c r="H10" i="20"/>
  <c r="H20" i="20" s="1"/>
  <c r="H22" i="20" s="1"/>
  <c r="H10" i="19"/>
  <c r="H20" i="19" s="1"/>
  <c r="H22" i="19" s="1"/>
  <c r="H10" i="21"/>
  <c r="H20" i="21" s="1"/>
  <c r="H22" i="21" s="1"/>
  <c r="T30" i="10"/>
  <c r="T10" i="21"/>
  <c r="T20" i="21" s="1"/>
  <c r="T22" i="21" s="1"/>
  <c r="T10" i="20"/>
  <c r="T20" i="20" s="1"/>
  <c r="T22" i="20" s="1"/>
  <c r="T10" i="19"/>
  <c r="T20" i="19" s="1"/>
  <c r="T22" i="19" s="1"/>
  <c r="P10" i="13"/>
  <c r="P20" i="13" s="1"/>
  <c r="P22" i="13" s="1"/>
  <c r="P10" i="19"/>
  <c r="P20" i="19" s="1"/>
  <c r="P22" i="19" s="1"/>
  <c r="P10" i="21"/>
  <c r="P20" i="21" s="1"/>
  <c r="P22" i="21" s="1"/>
  <c r="P10" i="20"/>
  <c r="P20" i="20" s="1"/>
  <c r="P22" i="20" s="1"/>
  <c r="I10" i="13"/>
  <c r="I20" i="13" s="1"/>
  <c r="I22" i="13" s="1"/>
  <c r="I30" i="10"/>
  <c r="AA36" i="13"/>
  <c r="AA20" i="13" s="1"/>
  <c r="R10" i="13"/>
  <c r="R20" i="13" s="1"/>
  <c r="V10" i="13"/>
  <c r="V20" i="13" s="1"/>
  <c r="D10" i="13"/>
  <c r="D20" i="13" s="1"/>
  <c r="D22" i="13" s="1"/>
  <c r="T10" i="13"/>
  <c r="T20" i="13" s="1"/>
  <c r="T22" i="13" s="1"/>
  <c r="P30" i="10"/>
  <c r="U30" i="10"/>
  <c r="J10" i="13"/>
  <c r="J20" i="13" s="1"/>
  <c r="Q10" i="13"/>
  <c r="Q20" i="13" s="1"/>
  <c r="Q22" i="13" s="1"/>
  <c r="E10" i="13"/>
  <c r="E20" i="13" s="1"/>
  <c r="E22" i="13" s="1"/>
  <c r="M10" i="13"/>
  <c r="M20" i="13" s="1"/>
  <c r="M22" i="13" s="1"/>
  <c r="N10" i="13"/>
  <c r="N20" i="13" s="1"/>
  <c r="Q30" i="10"/>
  <c r="AA46" i="10"/>
  <c r="H10" i="13"/>
  <c r="H20" i="13" s="1"/>
  <c r="H22" i="13" s="1"/>
  <c r="Z20" i="13" l="1"/>
  <c r="X22" i="19"/>
  <c r="X30" i="10"/>
  <c r="Y30" i="10"/>
  <c r="Y22" i="20"/>
  <c r="Y22" i="19"/>
  <c r="X22" i="21"/>
  <c r="Z10" i="21"/>
  <c r="Z20" i="21" s="1"/>
  <c r="Z10" i="20"/>
  <c r="Z20" i="20" s="1"/>
  <c r="Z10" i="19"/>
  <c r="Z20" i="19" s="1"/>
  <c r="X10" i="20"/>
  <c r="X20" i="20" s="1"/>
  <c r="X10" i="19"/>
  <c r="X20" i="19" s="1"/>
  <c r="X10" i="21"/>
  <c r="X20" i="21" s="1"/>
  <c r="Y22" i="21"/>
  <c r="X22" i="20"/>
  <c r="X22" i="13"/>
  <c r="Y22" i="13"/>
  <c r="X10" i="13"/>
  <c r="X20" i="13" s="1"/>
  <c r="Z10" i="13"/>
  <c r="Y10" i="19" l="1"/>
  <c r="Y20" i="19" s="1"/>
  <c r="Y10" i="20"/>
  <c r="Y20" i="20" s="1"/>
  <c r="Y10" i="21"/>
  <c r="Y20" i="21" s="1"/>
  <c r="Y10" i="13"/>
  <c r="Y20" i="13" s="1"/>
</calcChain>
</file>

<file path=xl/sharedStrings.xml><?xml version="1.0" encoding="utf-8"?>
<sst xmlns="http://schemas.openxmlformats.org/spreadsheetml/2006/main" count="799" uniqueCount="208">
  <si>
    <t>K</t>
  </si>
  <si>
    <t>1.</t>
  </si>
  <si>
    <t>2.</t>
  </si>
  <si>
    <t>3.</t>
  </si>
  <si>
    <t>5.</t>
  </si>
  <si>
    <t>6.</t>
  </si>
  <si>
    <t>kredit</t>
  </si>
  <si>
    <t>félév/szemeszter</t>
  </si>
  <si>
    <t>elm.</t>
  </si>
  <si>
    <t>gyak.</t>
  </si>
  <si>
    <t>heti kontaktóra</t>
  </si>
  <si>
    <t>számonkérés</t>
  </si>
  <si>
    <t>tantárgy kódja</t>
  </si>
  <si>
    <t>tantárgy jellege</t>
  </si>
  <si>
    <t>tanulmányi terület/tantárgy</t>
  </si>
  <si>
    <t>Differenciált szakmai ismeretek</t>
  </si>
  <si>
    <t>Differenciált szakmai ismeretek összesen</t>
  </si>
  <si>
    <t>KRITÉRIUM, KÖVETELMÉNYEK</t>
  </si>
  <si>
    <t>Gyakorlati jegy(G)</t>
  </si>
  <si>
    <t>ÖSSZES TANÓRARENDI KONTAKTÓRA</t>
  </si>
  <si>
    <t xml:space="preserve"> TANÓRA-, KREDIT- ÉS VIZSGATERV </t>
  </si>
  <si>
    <t>SZÁMONKÉRÉS ÖSSZ:</t>
  </si>
  <si>
    <t xml:space="preserve"> SZAKON KÖZÖS ÖSSZESEN</t>
  </si>
  <si>
    <t xml:space="preserve"> SZAKON ÖSSZESEN</t>
  </si>
  <si>
    <t>félév összesen</t>
  </si>
  <si>
    <t>gyak</t>
  </si>
  <si>
    <t>részidős képzésben, levelezői munkarend szerint  tanuló hallgatók részére</t>
  </si>
  <si>
    <t>részidős képzésben, levelezői munkarend szerint tanuló hallgatók részére</t>
  </si>
  <si>
    <t>összesen</t>
  </si>
  <si>
    <t>Aláírás (A)</t>
  </si>
  <si>
    <t>Beszámoló (B)</t>
  </si>
  <si>
    <t>Félévközi értékelés  (F)</t>
  </si>
  <si>
    <t>Félévközi értékelés (((zárvizsga tárgy((F(Z)))</t>
  </si>
  <si>
    <t>Gyakorlati jegy (((zárvizsga tárgy((G(Z)))</t>
  </si>
  <si>
    <t>Alapvizsga (AV)</t>
  </si>
  <si>
    <t>Zárvizsga tárgy(Z)</t>
  </si>
  <si>
    <t>x</t>
  </si>
  <si>
    <t>ELŐTANULMÁNYI REND</t>
  </si>
  <si>
    <t>Kódszám</t>
  </si>
  <si>
    <t>Tanulmányi terület/tantárgy</t>
  </si>
  <si>
    <t>ELŐTANULMÁNYI KÖTELEZETTSÉG</t>
  </si>
  <si>
    <t>Tantárgy</t>
  </si>
  <si>
    <t>Komplex vizsga (KO)</t>
  </si>
  <si>
    <t>SZÁMONKÉRÉSEK ÖSSZESÍTŐ</t>
  </si>
  <si>
    <t>KV</t>
  </si>
  <si>
    <t>RENDVÉDELMI SZERVEZŐ SZAKIRÁNYÚ TOVÁBBKÉPZÉSI SZAK</t>
  </si>
  <si>
    <t>BŰNÜGYI SZAKTERÜLET</t>
  </si>
  <si>
    <t xml:space="preserve">RENDVÉDELMI SZERVEZŐ SZAKIRÁNYÚ TOVÁBBKÉPZÉSI SZAK </t>
  </si>
  <si>
    <t>Törzsanyag</t>
  </si>
  <si>
    <t>RENDÉSZETI SZAKTERÜLET</t>
  </si>
  <si>
    <t>KATASZTRÓFAVÉDELI SZAKTERÜLET</t>
  </si>
  <si>
    <t>BÜNTETÉS-VÉFREHAJTÁSI SZAKTERÜLET</t>
  </si>
  <si>
    <t>Állam- és jogtudományi alapismeretek</t>
  </si>
  <si>
    <t>Rendészettörténet</t>
  </si>
  <si>
    <t>B</t>
  </si>
  <si>
    <t>Rendészetelmélet</t>
  </si>
  <si>
    <t>G</t>
  </si>
  <si>
    <t>A szervezetvezetés elmélete I.</t>
  </si>
  <si>
    <t>Általános büntetőjogi ismeretek</t>
  </si>
  <si>
    <t>Kriminalisztika elmélet</t>
  </si>
  <si>
    <t>Bűnügyi alapismeretek</t>
  </si>
  <si>
    <t>Közrendészeti ismeretek</t>
  </si>
  <si>
    <t>Rendészeti jog és közigazgatás</t>
  </si>
  <si>
    <t>Büntetőjogi ismeretek különös rész</t>
  </si>
  <si>
    <t>Bevezetés a büntető eljárás jogba</t>
  </si>
  <si>
    <t>Rendészeti etika, integritás</t>
  </si>
  <si>
    <t>Krimináltechnika</t>
  </si>
  <si>
    <t>Krimináltaktika</t>
  </si>
  <si>
    <t>Csapatszolgálat</t>
  </si>
  <si>
    <t>Okmányismeret</t>
  </si>
  <si>
    <t>A szervezetvezetés elmélete II.</t>
  </si>
  <si>
    <t>Bűnügyi szolgálati ismeretek</t>
  </si>
  <si>
    <t>Bűnügyi elemző-értékelő ismeretek</t>
  </si>
  <si>
    <t>Gazdaságvédelmi ismeretek</t>
  </si>
  <si>
    <t>Csúcstechnológiai bűnözés és nyomozása</t>
  </si>
  <si>
    <t>Bűnügyi vezetői ismeretek</t>
  </si>
  <si>
    <t>Informatika és Robotzsaru</t>
  </si>
  <si>
    <t>Bűnügyi együttműködés</t>
  </si>
  <si>
    <t>Külföldiek rendészete</t>
  </si>
  <si>
    <t>Közlekedésrendészeti ismeretek</t>
  </si>
  <si>
    <t>Közrendvédelmi ismeretek</t>
  </si>
  <si>
    <t>Igazgatásrendészeti jog</t>
  </si>
  <si>
    <t>Rendészeti vezetési ismeretek</t>
  </si>
  <si>
    <t>Katasztrófavédelmi jog és igazgatás</t>
  </si>
  <si>
    <t>Katasztrófavédelem szrevezetrendszere és működése</t>
  </si>
  <si>
    <t>Tűzvédelem</t>
  </si>
  <si>
    <t>Iparbiztonság</t>
  </si>
  <si>
    <t>Polgári védelem</t>
  </si>
  <si>
    <t>Katasztrófavédelmi műveletek</t>
  </si>
  <si>
    <t>Katasztrófavédelmi hatósági tevékenység</t>
  </si>
  <si>
    <t>Büntetés-végrehajtási jogi alapismeretek</t>
  </si>
  <si>
    <t>Fogvatartás és reintegráció</t>
  </si>
  <si>
    <t>Büntetés-végrehajtási pszichológiai ismeretek</t>
  </si>
  <si>
    <t>Büntetés-végrehajtási gazdálkodási ismeretek</t>
  </si>
  <si>
    <t>Büntetés-végrehajtási biztonsági ismeretek</t>
  </si>
  <si>
    <t>Büntetés-végrehajtási igazgatási alapismeretek</t>
  </si>
  <si>
    <t>Kompetenciafejlesztő tréning ismeretek</t>
  </si>
  <si>
    <t>RJITS03</t>
  </si>
  <si>
    <t>RMMTS02</t>
  </si>
  <si>
    <t xml:space="preserve">RRVTS03 </t>
  </si>
  <si>
    <t>RBÜAS05</t>
  </si>
  <si>
    <t>RBGVS11</t>
  </si>
  <si>
    <t xml:space="preserve">RKBTS01 </t>
  </si>
  <si>
    <t xml:space="preserve"> RBÜAS06</t>
  </si>
  <si>
    <t>RBÜES05</t>
  </si>
  <si>
    <t>RMTTS01</t>
  </si>
  <si>
    <t>RKBTS02</t>
  </si>
  <si>
    <t>RHRTS42</t>
  </si>
  <si>
    <t xml:space="preserve">RRVTS04 </t>
  </si>
  <si>
    <t>RBGVS13</t>
  </si>
  <si>
    <t>RBGVS12</t>
  </si>
  <si>
    <t>RBGVS16</t>
  </si>
  <si>
    <t xml:space="preserve"> RBGVS14</t>
  </si>
  <si>
    <t>RKNIS33</t>
  </si>
  <si>
    <t>RBATS 01</t>
  </si>
  <si>
    <t>RHRTS43</t>
  </si>
  <si>
    <t>RKBTS04</t>
  </si>
  <si>
    <t>RKBTS03</t>
  </si>
  <si>
    <t>RJITS02</t>
  </si>
  <si>
    <t xml:space="preserve"> RKNIS34</t>
  </si>
  <si>
    <t>RKBTS05</t>
  </si>
  <si>
    <t>VKMTS31</t>
  </si>
  <si>
    <t>VKMTS32</t>
  </si>
  <si>
    <t>VTMTS31</t>
  </si>
  <si>
    <t>VIBTS31</t>
  </si>
  <si>
    <t>VKMTS33</t>
  </si>
  <si>
    <t>VKMTS34</t>
  </si>
  <si>
    <t>VKMTS35</t>
  </si>
  <si>
    <t>RBVTS04</t>
  </si>
  <si>
    <t>RBVTS07</t>
  </si>
  <si>
    <t>RBVTS06</t>
  </si>
  <si>
    <t>RBVTS02</t>
  </si>
  <si>
    <t>RBVTS01</t>
  </si>
  <si>
    <t>RBVTS03</t>
  </si>
  <si>
    <t>RBVTS05</t>
  </si>
  <si>
    <t>Vizsga (K)</t>
  </si>
  <si>
    <t>Vizsga (((zárvizsga tárgy((K(Z)))</t>
  </si>
  <si>
    <t>Vizsga (((zárvizsga tárgy(K(Z)))</t>
  </si>
  <si>
    <t>TÁRGYFELELŐS SZERVEZETI EGYSÉG</t>
  </si>
  <si>
    <t>TÁRGYFELELŐS SZEMÉLY</t>
  </si>
  <si>
    <t>Igazgatásrendészeti és Nemzetközi Rendészeti Tanszék</t>
  </si>
  <si>
    <t>dr. Szilvásy György Péter</t>
  </si>
  <si>
    <t>Dr. Sallai János</t>
  </si>
  <si>
    <t>Dr. Nagy-Tóth Nikolett Ágnes</t>
  </si>
  <si>
    <t>Dr. Hegedűs Judit</t>
  </si>
  <si>
    <t>Dr. Kovács István</t>
  </si>
  <si>
    <t>dr. Bodor László</t>
  </si>
  <si>
    <t>dr. Merkl Zoltán</t>
  </si>
  <si>
    <t>Dr. Fantoly Zsanett</t>
  </si>
  <si>
    <t>Dr. Molnár Katalin</t>
  </si>
  <si>
    <t>Dr. Mészáros Bence Balázs</t>
  </si>
  <si>
    <t>Dr. Gyaraki Réka Eszter</t>
  </si>
  <si>
    <t>Sánta Györgyné Huba Judit</t>
  </si>
  <si>
    <t>Dr. Hautzinger Zoltán</t>
  </si>
  <si>
    <t>Dr. Mészáros Gábor</t>
  </si>
  <si>
    <t>Papp Dávid</t>
  </si>
  <si>
    <t>dr. Haspel Orsolya</t>
  </si>
  <si>
    <t>Dr. Major Róbert</t>
  </si>
  <si>
    <t>Dr. Nováky Mónika</t>
  </si>
  <si>
    <t>Kirovné Dr. Rácz Réka</t>
  </si>
  <si>
    <t>Dr. Restás Ágoston</t>
  </si>
  <si>
    <t>Dr. Kátai-Urbán Lajos</t>
  </si>
  <si>
    <t>Dr. Ambrusz József</t>
  </si>
  <si>
    <t>Dr. Teknős László</t>
  </si>
  <si>
    <t>Dr. Vass Gyula</t>
  </si>
  <si>
    <t>Dr. Pallo József</t>
  </si>
  <si>
    <t>Forgács Judit</t>
  </si>
  <si>
    <t>Sztodola Tibor</t>
  </si>
  <si>
    <t>Büntetés-végrehajtási Tanszék</t>
  </si>
  <si>
    <t>KVI - Iparbiztonsági Tanszék</t>
  </si>
  <si>
    <t>KVI - Katasztrófavédelmi Műveleti Tanszék</t>
  </si>
  <si>
    <t>KVI - Tűzvédelmi és Mentésirányítási Tanszék</t>
  </si>
  <si>
    <t>Határrendészeti Tanszék</t>
  </si>
  <si>
    <t>Közbiztonsági Tanszék</t>
  </si>
  <si>
    <t>Rendészetelméleti és -történeti Tanszék</t>
  </si>
  <si>
    <t>Rendészeti Vezetéstudományi Tanszék</t>
  </si>
  <si>
    <t>Büntetőjogi Tanszék</t>
  </si>
  <si>
    <t>Büntető-eljárásjogi Tanszék</t>
  </si>
  <si>
    <t>RBGVS15</t>
  </si>
  <si>
    <t>RBGVS17</t>
  </si>
  <si>
    <t>Dr. Tihanyi Miklós</t>
  </si>
  <si>
    <t>dr. Gál Erika</t>
  </si>
  <si>
    <t>Dr. Pallagi Anikó</t>
  </si>
  <si>
    <t>RRTTS01</t>
  </si>
  <si>
    <t>RAJTS01</t>
  </si>
  <si>
    <t>Rendészeti kommunikáció és konfliktuskezelés</t>
  </si>
  <si>
    <t>RKMTS10</t>
  </si>
  <si>
    <t>RJITS04</t>
  </si>
  <si>
    <t>RKTTS22</t>
  </si>
  <si>
    <t>RKMTS11</t>
  </si>
  <si>
    <t xml:space="preserve">Rendészeti jog és közigazgatás </t>
  </si>
  <si>
    <t xml:space="preserve">Állam- és jogtudományi alapismeretek </t>
  </si>
  <si>
    <r>
      <t>Határrendészet 2</t>
    </r>
    <r>
      <rPr>
        <sz val="12"/>
        <color rgb="FFFF0000"/>
        <rFont val="Arial Narrow"/>
        <family val="2"/>
        <charset val="238"/>
      </rPr>
      <t>.</t>
    </r>
  </si>
  <si>
    <t>Rucska András</t>
  </si>
  <si>
    <t xml:space="preserve">érvényes 2024/2025-ös tanévtől </t>
  </si>
  <si>
    <t>Gazsó Magdolna</t>
  </si>
  <si>
    <t>Bereczki Zsolt</t>
  </si>
  <si>
    <t>dr. Bogotyán Róbert</t>
  </si>
  <si>
    <t>Rendészeti Magatrtástudományi és KriminálpszichológiaiTanszék</t>
  </si>
  <si>
    <t>Krimináltaktikai és -metodikai Tanszék</t>
  </si>
  <si>
    <t>Rendészeti Magatrtástudomány és Kriminálpszichológiaii Tanszék</t>
  </si>
  <si>
    <t>Krimináltechnikai Tanszék</t>
  </si>
  <si>
    <t>Bűnügyi és Gazdaságvédelmi Tanszék</t>
  </si>
  <si>
    <t>Kiberbűnözés Elleni Tanszék</t>
  </si>
  <si>
    <t>RKNI</t>
  </si>
  <si>
    <t>Idegenrendészeti Tanszék</t>
  </si>
  <si>
    <t xml:space="preserve">RKNI </t>
  </si>
  <si>
    <t>dr. Pulics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</si>
</sst>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 Narrow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13"/>
      <name val="Arial Narrow"/>
      <family val="2"/>
      <charset val="238"/>
    </font>
    <font>
      <sz val="11"/>
      <name val="Arial CE"/>
      <charset val="238"/>
    </font>
    <font>
      <sz val="16"/>
      <name val="Arial Narrow"/>
      <family val="2"/>
      <charset val="238"/>
    </font>
    <font>
      <sz val="14"/>
      <name val="Arial Narrow"/>
      <family val="2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sz val="12"/>
      <name val="Times New Roman"/>
      <family val="1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2"/>
      <name val="Arial Narrow"/>
      <family val="2"/>
      <charset val="238"/>
    </font>
    <font>
      <b/>
      <sz val="10"/>
      <name val="Arial CE"/>
      <family val="2"/>
      <charset val="238"/>
    </font>
    <font>
      <sz val="10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</cellStyleXfs>
  <cellXfs count="286">
    <xf numFmtId="0" fontId="0" fillId="0" borderId="0" xfId="0"/>
    <xf numFmtId="0" fontId="15" fillId="0" borderId="0" xfId="38"/>
    <xf numFmtId="0" fontId="15" fillId="0" borderId="0" xfId="38" applyFill="1"/>
    <xf numFmtId="0" fontId="25" fillId="0" borderId="0" xfId="38" applyFont="1" applyFill="1" applyBorder="1" applyAlignment="1">
      <alignment horizontal="left"/>
    </xf>
    <xf numFmtId="0" fontId="15" fillId="0" borderId="0" xfId="38" applyBorder="1"/>
    <xf numFmtId="0" fontId="15" fillId="0" borderId="0" xfId="38" applyFill="1" applyBorder="1"/>
    <xf numFmtId="0" fontId="27" fillId="0" borderId="0" xfId="38" applyFont="1" applyFill="1" applyBorder="1"/>
    <xf numFmtId="0" fontId="25" fillId="0" borderId="0" xfId="38" applyFont="1" applyFill="1" applyAlignment="1">
      <alignment horizontal="left"/>
    </xf>
    <xf numFmtId="0" fontId="25" fillId="0" borderId="0" xfId="38" applyFont="1" applyAlignment="1">
      <alignment horizontal="left"/>
    </xf>
    <xf numFmtId="1" fontId="25" fillId="0" borderId="10" xfId="38" applyNumberFormat="1" applyFont="1" applyFill="1" applyBorder="1" applyAlignment="1" applyProtection="1">
      <alignment horizontal="center"/>
      <protection locked="0"/>
    </xf>
    <xf numFmtId="0" fontId="26" fillId="0" borderId="10" xfId="38" applyFont="1" applyFill="1" applyBorder="1" applyAlignment="1" applyProtection="1">
      <alignment horizontal="center"/>
      <protection locked="0"/>
    </xf>
    <xf numFmtId="1" fontId="25" fillId="0" borderId="12" xfId="38" applyNumberFormat="1" applyFont="1" applyFill="1" applyBorder="1" applyAlignment="1" applyProtection="1">
      <alignment horizontal="center"/>
      <protection locked="0"/>
    </xf>
    <xf numFmtId="0" fontId="26" fillId="0" borderId="13" xfId="38" applyFont="1" applyFill="1" applyBorder="1" applyAlignment="1" applyProtection="1">
      <alignment horizontal="center"/>
      <protection locked="0"/>
    </xf>
    <xf numFmtId="0" fontId="33" fillId="0" borderId="0" xfId="38" applyFont="1"/>
    <xf numFmtId="0" fontId="25" fillId="0" borderId="14" xfId="38" applyFont="1" applyFill="1" applyBorder="1" applyAlignment="1" applyProtection="1">
      <protection locked="0"/>
    </xf>
    <xf numFmtId="0" fontId="26" fillId="0" borderId="15" xfId="38" applyFont="1" applyFill="1" applyBorder="1" applyAlignment="1" applyProtection="1">
      <alignment horizontal="center"/>
      <protection locked="0"/>
    </xf>
    <xf numFmtId="1" fontId="25" fillId="0" borderId="15" xfId="38" applyNumberFormat="1" applyFont="1" applyFill="1" applyBorder="1" applyAlignment="1" applyProtection="1">
      <alignment horizontal="center"/>
      <protection locked="0"/>
    </xf>
    <xf numFmtId="0" fontId="25" fillId="24" borderId="15" xfId="38" applyFont="1" applyFill="1" applyBorder="1" applyProtection="1"/>
    <xf numFmtId="0" fontId="25" fillId="24" borderId="10" xfId="38" applyFont="1" applyFill="1" applyBorder="1" applyProtection="1"/>
    <xf numFmtId="0" fontId="25" fillId="24" borderId="17" xfId="38" applyFont="1" applyFill="1" applyBorder="1" applyAlignment="1" applyProtection="1">
      <alignment horizontal="left"/>
    </xf>
    <xf numFmtId="0" fontId="26" fillId="24" borderId="15" xfId="38" applyFont="1" applyFill="1" applyBorder="1" applyAlignment="1" applyProtection="1">
      <alignment horizontal="center"/>
    </xf>
    <xf numFmtId="0" fontId="15" fillId="24" borderId="0" xfId="38" applyFill="1"/>
    <xf numFmtId="0" fontId="24" fillId="24" borderId="19" xfId="38" applyFont="1" applyFill="1" applyBorder="1" applyAlignment="1" applyProtection="1">
      <alignment horizontal="center" textRotation="90" wrapText="1"/>
    </xf>
    <xf numFmtId="0" fontId="32" fillId="24" borderId="20" xfId="38" applyFont="1" applyFill="1" applyBorder="1" applyProtection="1"/>
    <xf numFmtId="0" fontId="28" fillId="24" borderId="21" xfId="38" applyFont="1" applyFill="1" applyBorder="1" applyAlignment="1" applyProtection="1">
      <alignment horizontal="center"/>
    </xf>
    <xf numFmtId="0" fontId="25" fillId="24" borderId="22" xfId="38" applyFont="1" applyFill="1" applyBorder="1" applyAlignment="1" applyProtection="1">
      <alignment horizontal="center"/>
    </xf>
    <xf numFmtId="1" fontId="25" fillId="24" borderId="22" xfId="38" applyNumberFormat="1" applyFont="1" applyFill="1" applyBorder="1" applyAlignment="1" applyProtection="1">
      <alignment horizontal="center"/>
    </xf>
    <xf numFmtId="0" fontId="25" fillId="24" borderId="23" xfId="38" applyFont="1" applyFill="1" applyBorder="1" applyAlignment="1" applyProtection="1">
      <alignment horizontal="center"/>
    </xf>
    <xf numFmtId="0" fontId="25" fillId="24" borderId="23" xfId="38" applyFont="1" applyFill="1" applyBorder="1" applyAlignment="1" applyProtection="1">
      <alignment horizontal="center" vertical="center" shrinkToFit="1"/>
    </xf>
    <xf numFmtId="0" fontId="32" fillId="24" borderId="24" xfId="38" applyFont="1" applyFill="1" applyBorder="1" applyAlignment="1" applyProtection="1">
      <alignment horizontal="left"/>
    </xf>
    <xf numFmtId="1" fontId="28" fillId="24" borderId="25" xfId="38" applyNumberFormat="1" applyFont="1" applyFill="1" applyBorder="1" applyAlignment="1" applyProtection="1">
      <alignment horizontal="center"/>
    </xf>
    <xf numFmtId="0" fontId="26" fillId="24" borderId="10" xfId="38" applyFont="1" applyFill="1" applyBorder="1" applyAlignment="1" applyProtection="1">
      <alignment horizontal="center"/>
    </xf>
    <xf numFmtId="0" fontId="28" fillId="24" borderId="19" xfId="38" applyFont="1" applyFill="1" applyBorder="1" applyAlignment="1" applyProtection="1">
      <alignment horizontal="center"/>
    </xf>
    <xf numFmtId="0" fontId="32" fillId="24" borderId="26" xfId="38" applyFont="1" applyFill="1" applyBorder="1" applyAlignment="1" applyProtection="1">
      <alignment horizontal="center"/>
    </xf>
    <xf numFmtId="0" fontId="28" fillId="24" borderId="27" xfId="38" applyFont="1" applyFill="1" applyBorder="1" applyAlignment="1" applyProtection="1">
      <alignment horizontal="center"/>
    </xf>
    <xf numFmtId="0" fontId="32" fillId="24" borderId="28" xfId="38" applyFont="1" applyFill="1" applyBorder="1" applyAlignment="1" applyProtection="1">
      <alignment horizontal="center"/>
    </xf>
    <xf numFmtId="0" fontId="25" fillId="24" borderId="29" xfId="38" applyFont="1" applyFill="1" applyBorder="1" applyAlignment="1" applyProtection="1">
      <alignment horizontal="center"/>
    </xf>
    <xf numFmtId="1" fontId="15" fillId="24" borderId="23" xfId="38" applyNumberFormat="1" applyFill="1" applyBorder="1" applyProtection="1"/>
    <xf numFmtId="0" fontId="27" fillId="24" borderId="10" xfId="38" applyFont="1" applyFill="1" applyBorder="1" applyProtection="1"/>
    <xf numFmtId="1" fontId="28" fillId="25" borderId="31" xfId="38" applyNumberFormat="1" applyFont="1" applyFill="1" applyBorder="1" applyAlignment="1" applyProtection="1">
      <alignment horizontal="center"/>
    </xf>
    <xf numFmtId="0" fontId="15" fillId="24" borderId="0" xfId="38" applyFill="1" applyBorder="1" applyProtection="1"/>
    <xf numFmtId="0" fontId="15" fillId="24" borderId="22" xfId="38" applyFill="1" applyBorder="1" applyProtection="1"/>
    <xf numFmtId="0" fontId="15" fillId="24" borderId="0" xfId="38" applyFill="1" applyBorder="1"/>
    <xf numFmtId="0" fontId="15" fillId="24" borderId="36" xfId="38" applyFill="1" applyBorder="1" applyProtection="1"/>
    <xf numFmtId="0" fontId="15" fillId="24" borderId="37" xfId="38" applyFill="1" applyBorder="1" applyProtection="1"/>
    <xf numFmtId="0" fontId="15" fillId="24" borderId="38" xfId="38" applyFill="1" applyBorder="1" applyProtection="1"/>
    <xf numFmtId="0" fontId="15" fillId="24" borderId="39" xfId="38" applyFill="1" applyBorder="1" applyProtection="1"/>
    <xf numFmtId="0" fontId="15" fillId="24" borderId="40" xfId="38" applyFill="1" applyBorder="1" applyProtection="1"/>
    <xf numFmtId="0" fontId="15" fillId="24" borderId="41" xfId="38" applyFill="1" applyBorder="1" applyProtection="1"/>
    <xf numFmtId="0" fontId="28" fillId="25" borderId="42" xfId="38" applyFont="1" applyFill="1" applyBorder="1" applyAlignment="1" applyProtection="1">
      <alignment horizontal="center"/>
    </xf>
    <xf numFmtId="1" fontId="28" fillId="25" borderId="43" xfId="38" applyNumberFormat="1" applyFont="1" applyFill="1" applyBorder="1" applyAlignment="1" applyProtection="1">
      <alignment horizontal="center"/>
    </xf>
    <xf numFmtId="1" fontId="28" fillId="25" borderId="44" xfId="38" applyNumberFormat="1" applyFont="1" applyFill="1" applyBorder="1" applyAlignment="1" applyProtection="1">
      <alignment horizontal="center"/>
      <protection locked="0"/>
    </xf>
    <xf numFmtId="1" fontId="28" fillId="25" borderId="44" xfId="38" applyNumberFormat="1" applyFont="1" applyFill="1" applyBorder="1" applyAlignment="1" applyProtection="1">
      <alignment horizontal="center"/>
    </xf>
    <xf numFmtId="0" fontId="32" fillId="25" borderId="45" xfId="38" applyFont="1" applyFill="1" applyBorder="1" applyAlignment="1" applyProtection="1">
      <alignment horizontal="center"/>
    </xf>
    <xf numFmtId="1" fontId="28" fillId="25" borderId="46" xfId="38" applyNumberFormat="1" applyFont="1" applyFill="1" applyBorder="1" applyAlignment="1" applyProtection="1">
      <alignment horizontal="center"/>
    </xf>
    <xf numFmtId="0" fontId="28" fillId="24" borderId="18" xfId="38" applyFont="1" applyFill="1" applyBorder="1" applyAlignment="1" applyProtection="1">
      <alignment horizontal="center"/>
    </xf>
    <xf numFmtId="1" fontId="28" fillId="24" borderId="47" xfId="38" applyNumberFormat="1" applyFont="1" applyFill="1" applyBorder="1" applyAlignment="1" applyProtection="1">
      <alignment horizontal="center"/>
    </xf>
    <xf numFmtId="1" fontId="28" fillId="24" borderId="42" xfId="38" applyNumberFormat="1" applyFont="1" applyFill="1" applyBorder="1" applyAlignment="1" applyProtection="1">
      <alignment horizontal="center"/>
    </xf>
    <xf numFmtId="0" fontId="28" fillId="24" borderId="42" xfId="38" applyFont="1" applyFill="1" applyBorder="1" applyProtection="1"/>
    <xf numFmtId="0" fontId="23" fillId="24" borderId="49" xfId="38" applyFont="1" applyFill="1" applyBorder="1" applyAlignment="1" applyProtection="1">
      <alignment horizontal="center"/>
    </xf>
    <xf numFmtId="1" fontId="23" fillId="24" borderId="50" xfId="38" applyNumberFormat="1" applyFont="1" applyFill="1" applyBorder="1" applyAlignment="1" applyProtection="1">
      <alignment horizontal="center"/>
    </xf>
    <xf numFmtId="1" fontId="23" fillId="24" borderId="51" xfId="38" applyNumberFormat="1" applyFont="1" applyFill="1" applyBorder="1" applyAlignment="1" applyProtection="1">
      <alignment horizontal="center"/>
    </xf>
    <xf numFmtId="1" fontId="26" fillId="24" borderId="51" xfId="38" applyNumberFormat="1" applyFont="1" applyFill="1" applyBorder="1" applyAlignment="1" applyProtection="1">
      <alignment horizontal="center"/>
    </xf>
    <xf numFmtId="0" fontId="26" fillId="24" borderId="52" xfId="38" applyFont="1" applyFill="1" applyBorder="1" applyAlignment="1" applyProtection="1">
      <alignment horizontal="center"/>
    </xf>
    <xf numFmtId="1" fontId="23" fillId="24" borderId="53" xfId="38" applyNumberFormat="1" applyFont="1" applyFill="1" applyBorder="1" applyAlignment="1" applyProtection="1">
      <alignment horizontal="center"/>
    </xf>
    <xf numFmtId="0" fontId="26" fillId="24" borderId="49" xfId="38" applyFont="1" applyFill="1" applyBorder="1" applyAlignment="1" applyProtection="1">
      <alignment horizontal="center"/>
    </xf>
    <xf numFmtId="1" fontId="25" fillId="24" borderId="13" xfId="38" applyNumberFormat="1" applyFont="1" applyFill="1" applyBorder="1" applyAlignment="1" applyProtection="1">
      <alignment horizontal="center"/>
    </xf>
    <xf numFmtId="0" fontId="26" fillId="0" borderId="55" xfId="38" applyFont="1" applyFill="1" applyBorder="1" applyAlignment="1" applyProtection="1">
      <alignment horizontal="center"/>
      <protection locked="0"/>
    </xf>
    <xf numFmtId="1" fontId="28" fillId="24" borderId="0" xfId="38" applyNumberFormat="1" applyFont="1" applyFill="1" applyBorder="1" applyAlignment="1" applyProtection="1">
      <alignment horizontal="center"/>
    </xf>
    <xf numFmtId="0" fontId="28" fillId="24" borderId="38" xfId="38" applyFont="1" applyFill="1" applyBorder="1" applyProtection="1"/>
    <xf numFmtId="0" fontId="32" fillId="25" borderId="56" xfId="38" applyFont="1" applyFill="1" applyBorder="1" applyAlignment="1" applyProtection="1">
      <alignment horizontal="left"/>
    </xf>
    <xf numFmtId="0" fontId="32" fillId="25" borderId="44" xfId="38" applyFont="1" applyFill="1" applyBorder="1" applyProtection="1"/>
    <xf numFmtId="0" fontId="32" fillId="25" borderId="30" xfId="38" applyFont="1" applyFill="1" applyBorder="1" applyAlignment="1" applyProtection="1">
      <alignment horizontal="left"/>
    </xf>
    <xf numFmtId="0" fontId="32" fillId="25" borderId="31" xfId="38" applyFont="1" applyFill="1" applyBorder="1" applyProtection="1"/>
    <xf numFmtId="0" fontId="28" fillId="25" borderId="57" xfId="38" applyFont="1" applyFill="1" applyBorder="1" applyAlignment="1" applyProtection="1">
      <alignment horizontal="center"/>
    </xf>
    <xf numFmtId="1" fontId="28" fillId="25" borderId="32" xfId="38" applyNumberFormat="1" applyFont="1" applyFill="1" applyBorder="1" applyAlignment="1" applyProtection="1">
      <alignment horizontal="center"/>
    </xf>
    <xf numFmtId="1" fontId="28" fillId="25" borderId="33" xfId="38" applyNumberFormat="1" applyFont="1" applyFill="1" applyBorder="1" applyAlignment="1" applyProtection="1">
      <alignment horizontal="center"/>
    </xf>
    <xf numFmtId="1" fontId="25" fillId="25" borderId="30" xfId="38" applyNumberFormat="1" applyFont="1" applyFill="1" applyBorder="1" applyAlignment="1" applyProtection="1">
      <alignment horizontal="center"/>
    </xf>
    <xf numFmtId="1" fontId="25" fillId="25" borderId="31" xfId="38" applyNumberFormat="1" applyFont="1" applyFill="1" applyBorder="1" applyAlignment="1" applyProtection="1">
      <alignment horizontal="center"/>
    </xf>
    <xf numFmtId="0" fontId="32" fillId="25" borderId="33" xfId="38" applyFont="1" applyFill="1" applyBorder="1" applyAlignment="1" applyProtection="1">
      <alignment horizontal="center"/>
    </xf>
    <xf numFmtId="1" fontId="28" fillId="25" borderId="58" xfId="38" applyNumberFormat="1" applyFont="1" applyFill="1" applyBorder="1" applyAlignment="1" applyProtection="1">
      <alignment horizontal="center"/>
    </xf>
    <xf numFmtId="0" fontId="24" fillId="24" borderId="12" xfId="38" applyFont="1" applyFill="1" applyBorder="1" applyAlignment="1" applyProtection="1">
      <alignment horizontal="center" vertical="center"/>
    </xf>
    <xf numFmtId="0" fontId="25" fillId="24" borderId="60" xfId="38" applyFont="1" applyFill="1" applyBorder="1" applyAlignment="1" applyProtection="1">
      <alignment horizontal="center" vertical="center" shrinkToFit="1"/>
    </xf>
    <xf numFmtId="0" fontId="15" fillId="0" borderId="0" xfId="39"/>
    <xf numFmtId="0" fontId="29" fillId="0" borderId="0" xfId="39" applyFont="1"/>
    <xf numFmtId="0" fontId="34" fillId="0" borderId="10" xfId="38" applyFont="1" applyBorder="1" applyAlignment="1" applyProtection="1">
      <alignment horizontal="center"/>
      <protection locked="0"/>
    </xf>
    <xf numFmtId="0" fontId="34" fillId="0" borderId="13" xfId="38" applyFont="1" applyBorder="1" applyAlignment="1" applyProtection="1">
      <alignment horizontal="center"/>
      <protection locked="0"/>
    </xf>
    <xf numFmtId="0" fontId="25" fillId="24" borderId="11" xfId="38" applyFont="1" applyFill="1" applyBorder="1" applyProtection="1"/>
    <xf numFmtId="1" fontId="25" fillId="24" borderId="54" xfId="38" applyNumberFormat="1" applyFont="1" applyFill="1" applyBorder="1" applyAlignment="1" applyProtection="1">
      <alignment horizontal="center"/>
    </xf>
    <xf numFmtId="1" fontId="25" fillId="24" borderId="14" xfId="38" applyNumberFormat="1" applyFont="1" applyFill="1" applyBorder="1" applyAlignment="1" applyProtection="1">
      <alignment horizontal="center"/>
    </xf>
    <xf numFmtId="0" fontId="15" fillId="24" borderId="54" xfId="38" applyFill="1" applyBorder="1" applyProtection="1"/>
    <xf numFmtId="0" fontId="15" fillId="24" borderId="14" xfId="38" applyFill="1" applyBorder="1" applyProtection="1"/>
    <xf numFmtId="0" fontId="15" fillId="24" borderId="61" xfId="38" applyFill="1" applyBorder="1" applyProtection="1"/>
    <xf numFmtId="1" fontId="38" fillId="24" borderId="23" xfId="38" applyNumberFormat="1" applyFont="1" applyFill="1" applyBorder="1" applyProtection="1"/>
    <xf numFmtId="1" fontId="28" fillId="25" borderId="62" xfId="38" applyNumberFormat="1" applyFont="1" applyFill="1" applyBorder="1" applyProtection="1"/>
    <xf numFmtId="1" fontId="28" fillId="25" borderId="35" xfId="38" applyNumberFormat="1" applyFont="1" applyFill="1" applyBorder="1" applyAlignment="1" applyProtection="1">
      <alignment horizontal="center"/>
    </xf>
    <xf numFmtId="0" fontId="34" fillId="0" borderId="54" xfId="38" applyFont="1" applyBorder="1" applyAlignment="1" applyProtection="1">
      <alignment horizontal="center"/>
      <protection locked="0"/>
    </xf>
    <xf numFmtId="0" fontId="26" fillId="0" borderId="54" xfId="38" applyFont="1" applyFill="1" applyBorder="1" applyAlignment="1" applyProtection="1">
      <alignment horizontal="center"/>
      <protection locked="0"/>
    </xf>
    <xf numFmtId="0" fontId="32" fillId="25" borderId="35" xfId="38" applyFont="1" applyFill="1" applyBorder="1" applyAlignment="1" applyProtection="1">
      <alignment horizontal="center"/>
    </xf>
    <xf numFmtId="0" fontId="24" fillId="24" borderId="17" xfId="38" applyFont="1" applyFill="1" applyBorder="1" applyAlignment="1" applyProtection="1">
      <alignment horizontal="center" vertical="center"/>
    </xf>
    <xf numFmtId="0" fontId="24" fillId="24" borderId="24" xfId="38" applyFont="1" applyFill="1" applyBorder="1" applyAlignment="1" applyProtection="1">
      <alignment horizontal="center" textRotation="90" wrapText="1"/>
    </xf>
    <xf numFmtId="1" fontId="28" fillId="24" borderId="40" xfId="38" applyNumberFormat="1" applyFont="1" applyFill="1" applyBorder="1" applyAlignment="1" applyProtection="1">
      <alignment horizontal="center"/>
    </xf>
    <xf numFmtId="1" fontId="25" fillId="24" borderId="17" xfId="38" applyNumberFormat="1" applyFont="1" applyFill="1" applyBorder="1" applyAlignment="1" applyProtection="1">
      <alignment horizontal="center"/>
    </xf>
    <xf numFmtId="1" fontId="28" fillId="25" borderId="30" xfId="38" applyNumberFormat="1" applyFont="1" applyFill="1" applyBorder="1" applyAlignment="1" applyProtection="1">
      <alignment horizontal="center"/>
    </xf>
    <xf numFmtId="0" fontId="32" fillId="25" borderId="64" xfId="38" applyFont="1" applyFill="1" applyBorder="1" applyAlignment="1" applyProtection="1">
      <alignment horizontal="center"/>
    </xf>
    <xf numFmtId="0" fontId="15" fillId="24" borderId="65" xfId="38" applyFill="1" applyBorder="1" applyProtection="1"/>
    <xf numFmtId="0" fontId="15" fillId="24" borderId="66" xfId="38" applyFill="1" applyBorder="1" applyProtection="1"/>
    <xf numFmtId="0" fontId="15" fillId="24" borderId="67" xfId="38" applyFill="1" applyBorder="1" applyProtection="1"/>
    <xf numFmtId="0" fontId="15" fillId="24" borderId="69" xfId="38" applyFill="1" applyBorder="1" applyProtection="1"/>
    <xf numFmtId="0" fontId="15" fillId="24" borderId="70" xfId="38" applyFill="1" applyBorder="1" applyProtection="1"/>
    <xf numFmtId="0" fontId="15" fillId="24" borderId="71" xfId="38" applyFill="1" applyBorder="1" applyProtection="1"/>
    <xf numFmtId="0" fontId="15" fillId="24" borderId="72" xfId="38" applyFill="1" applyBorder="1" applyProtection="1"/>
    <xf numFmtId="0" fontId="32" fillId="24" borderId="74" xfId="38" applyFont="1" applyFill="1" applyBorder="1" applyProtection="1"/>
    <xf numFmtId="0" fontId="32" fillId="24" borderId="73" xfId="38" applyFont="1" applyFill="1" applyBorder="1" applyProtection="1"/>
    <xf numFmtId="0" fontId="15" fillId="24" borderId="75" xfId="38" applyFill="1" applyBorder="1" applyProtection="1"/>
    <xf numFmtId="0" fontId="15" fillId="24" borderId="21" xfId="38" applyFill="1" applyBorder="1" applyProtection="1"/>
    <xf numFmtId="0" fontId="15" fillId="24" borderId="76" xfId="38" applyFill="1" applyBorder="1" applyProtection="1"/>
    <xf numFmtId="0" fontId="32" fillId="24" borderId="28" xfId="38" applyFont="1" applyFill="1" applyBorder="1" applyProtection="1"/>
    <xf numFmtId="0" fontId="28" fillId="24" borderId="26" xfId="38" applyFont="1" applyFill="1" applyBorder="1" applyAlignment="1" applyProtection="1">
      <alignment horizontal="center"/>
    </xf>
    <xf numFmtId="0" fontId="28" fillId="24" borderId="77" xfId="38" applyFont="1" applyFill="1" applyBorder="1" applyAlignment="1" applyProtection="1">
      <alignment horizontal="center"/>
    </xf>
    <xf numFmtId="0" fontId="25" fillId="0" borderId="17" xfId="38" applyFont="1" applyFill="1" applyBorder="1" applyAlignment="1" applyProtection="1">
      <alignment horizontal="center"/>
      <protection locked="0"/>
    </xf>
    <xf numFmtId="0" fontId="32" fillId="25" borderId="56" xfId="38" applyFont="1" applyFill="1" applyBorder="1" applyAlignment="1" applyProtection="1">
      <alignment horizontal="center"/>
    </xf>
    <xf numFmtId="0" fontId="25" fillId="24" borderId="18" xfId="38" applyFont="1" applyFill="1" applyBorder="1" applyAlignment="1" applyProtection="1">
      <alignment horizontal="center" vertical="center" wrapText="1"/>
    </xf>
    <xf numFmtId="0" fontId="25" fillId="0" borderId="16" xfId="38" applyFont="1" applyFill="1" applyBorder="1" applyAlignment="1" applyProtection="1">
      <alignment horizontal="center"/>
      <protection locked="0"/>
    </xf>
    <xf numFmtId="0" fontId="25" fillId="24" borderId="17" xfId="38" applyFont="1" applyFill="1" applyBorder="1" applyAlignment="1" applyProtection="1">
      <alignment horizontal="center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Alignment="1">
      <alignment horizontal="center"/>
    </xf>
    <xf numFmtId="0" fontId="25" fillId="0" borderId="0" xfId="38" applyFont="1" applyAlignment="1">
      <alignment horizontal="center"/>
    </xf>
    <xf numFmtId="0" fontId="34" fillId="0" borderId="12" xfId="38" applyFont="1" applyBorder="1" applyAlignment="1" applyProtection="1">
      <alignment horizontal="center"/>
      <protection locked="0"/>
    </xf>
    <xf numFmtId="0" fontId="26" fillId="24" borderId="51" xfId="38" applyFont="1" applyFill="1" applyBorder="1" applyAlignment="1" applyProtection="1">
      <alignment horizontal="center"/>
    </xf>
    <xf numFmtId="1" fontId="25" fillId="24" borderId="51" xfId="38" applyNumberFormat="1" applyFont="1" applyFill="1" applyBorder="1" applyAlignment="1" applyProtection="1">
      <alignment horizontal="center"/>
    </xf>
    <xf numFmtId="1" fontId="28" fillId="25" borderId="56" xfId="38" applyNumberFormat="1" applyFont="1" applyFill="1" applyBorder="1" applyAlignment="1" applyProtection="1">
      <alignment horizontal="center"/>
    </xf>
    <xf numFmtId="1" fontId="28" fillId="24" borderId="78" xfId="38" applyNumberFormat="1" applyFont="1" applyFill="1" applyBorder="1" applyAlignment="1" applyProtection="1">
      <alignment horizontal="center"/>
    </xf>
    <xf numFmtId="1" fontId="28" fillId="24" borderId="79" xfId="38" applyNumberFormat="1" applyFont="1" applyFill="1" applyBorder="1" applyAlignment="1" applyProtection="1">
      <alignment horizontal="center"/>
    </xf>
    <xf numFmtId="0" fontId="32" fillId="24" borderId="80" xfId="38" applyFont="1" applyFill="1" applyBorder="1" applyAlignment="1" applyProtection="1">
      <alignment horizontal="center"/>
    </xf>
    <xf numFmtId="0" fontId="25" fillId="0" borderId="81" xfId="38" applyFont="1" applyFill="1" applyBorder="1" applyAlignment="1" applyProtection="1">
      <protection locked="0"/>
    </xf>
    <xf numFmtId="0" fontId="25" fillId="0" borderId="82" xfId="38" applyFont="1" applyFill="1" applyBorder="1" applyAlignment="1" applyProtection="1">
      <alignment horizontal="center"/>
      <protection locked="0"/>
    </xf>
    <xf numFmtId="0" fontId="25" fillId="26" borderId="83" xfId="38" applyFont="1" applyFill="1" applyBorder="1" applyAlignment="1" applyProtection="1">
      <alignment horizontal="center"/>
    </xf>
    <xf numFmtId="0" fontId="28" fillId="24" borderId="59" xfId="38" applyFont="1" applyFill="1" applyBorder="1" applyAlignment="1" applyProtection="1">
      <alignment horizontal="center"/>
    </xf>
    <xf numFmtId="0" fontId="25" fillId="0" borderId="61" xfId="38" applyFont="1" applyFill="1" applyBorder="1" applyAlignment="1" applyProtection="1">
      <alignment horizontal="center"/>
      <protection locked="0"/>
    </xf>
    <xf numFmtId="0" fontId="25" fillId="0" borderId="54" xfId="38" applyFont="1" applyFill="1" applyBorder="1" applyAlignment="1" applyProtection="1">
      <alignment horizontal="left"/>
      <protection locked="0"/>
    </xf>
    <xf numFmtId="0" fontId="25" fillId="0" borderId="13" xfId="38" applyFont="1" applyBorder="1" applyProtection="1">
      <protection locked="0"/>
    </xf>
    <xf numFmtId="0" fontId="25" fillId="26" borderId="85" xfId="38" applyFont="1" applyFill="1" applyBorder="1" applyAlignment="1" applyProtection="1">
      <alignment horizontal="center"/>
    </xf>
    <xf numFmtId="0" fontId="25" fillId="0" borderId="0" xfId="38" applyFont="1" applyProtection="1">
      <protection locked="0"/>
    </xf>
    <xf numFmtId="0" fontId="25" fillId="0" borderId="10" xfId="38" applyFont="1" applyBorder="1" applyAlignment="1" applyProtection="1">
      <alignment horizontal="center"/>
      <protection locked="0"/>
    </xf>
    <xf numFmtId="0" fontId="25" fillId="0" borderId="12" xfId="38" applyFont="1" applyBorder="1" applyAlignment="1" applyProtection="1">
      <alignment horizontal="center"/>
      <protection locked="0"/>
    </xf>
    <xf numFmtId="0" fontId="25" fillId="0" borderId="13" xfId="38" applyFont="1" applyBorder="1" applyAlignment="1" applyProtection="1">
      <alignment horizontal="center"/>
      <protection locked="0"/>
    </xf>
    <xf numFmtId="1" fontId="25" fillId="0" borderId="22" xfId="38" applyNumberFormat="1" applyFont="1" applyFill="1" applyBorder="1" applyAlignment="1" applyProtection="1">
      <alignment horizontal="center"/>
      <protection locked="0"/>
    </xf>
    <xf numFmtId="0" fontId="37" fillId="0" borderId="87" xfId="39" applyFont="1" applyFill="1" applyBorder="1" applyAlignment="1">
      <alignment horizontal="center"/>
    </xf>
    <xf numFmtId="0" fontId="37" fillId="0" borderId="88" xfId="39" applyFont="1" applyFill="1" applyBorder="1" applyAlignment="1">
      <alignment horizontal="center"/>
    </xf>
    <xf numFmtId="0" fontId="25" fillId="0" borderId="8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vertical="center"/>
    </xf>
    <xf numFmtId="0" fontId="25" fillId="0" borderId="89" xfId="38" applyFont="1" applyFill="1" applyBorder="1" applyAlignment="1" applyProtection="1">
      <alignment horizontal="center"/>
      <protection locked="0"/>
    </xf>
    <xf numFmtId="0" fontId="25" fillId="0" borderId="90" xfId="38" applyFont="1" applyFill="1" applyBorder="1" applyAlignment="1" applyProtection="1">
      <alignment horizontal="center"/>
      <protection locked="0"/>
    </xf>
    <xf numFmtId="0" fontId="25" fillId="0" borderId="90" xfId="38" applyFont="1" applyFill="1" applyBorder="1" applyAlignment="1" applyProtection="1">
      <alignment horizontal="left"/>
      <protection locked="0"/>
    </xf>
    <xf numFmtId="0" fontId="25" fillId="0" borderId="91" xfId="38" applyFont="1" applyFill="1" applyBorder="1" applyAlignment="1" applyProtection="1">
      <alignment horizontal="left"/>
      <protection locked="0"/>
    </xf>
    <xf numFmtId="0" fontId="26" fillId="0" borderId="92" xfId="39" applyFont="1" applyBorder="1" applyAlignment="1" applyProtection="1">
      <alignment wrapText="1"/>
      <protection locked="0"/>
    </xf>
    <xf numFmtId="0" fontId="26" fillId="0" borderId="93" xfId="39" applyFont="1" applyBorder="1" applyAlignment="1" applyProtection="1">
      <alignment horizontal="left" wrapText="1"/>
      <protection locked="0"/>
    </xf>
    <xf numFmtId="0" fontId="26" fillId="0" borderId="39" xfId="39" applyFont="1" applyBorder="1" applyAlignment="1" applyProtection="1">
      <alignment horizontal="left" wrapText="1"/>
      <protection locked="0"/>
    </xf>
    <xf numFmtId="0" fontId="25" fillId="0" borderId="94" xfId="38" applyFont="1" applyFill="1" applyBorder="1" applyAlignment="1" applyProtection="1">
      <alignment horizontal="center"/>
      <protection locked="0"/>
    </xf>
    <xf numFmtId="0" fontId="25" fillId="0" borderId="95" xfId="38" applyFont="1" applyFill="1" applyBorder="1" applyAlignment="1" applyProtection="1">
      <alignment horizontal="left"/>
      <protection locked="0"/>
    </xf>
    <xf numFmtId="0" fontId="25" fillId="0" borderId="95" xfId="38" applyFont="1" applyFill="1" applyBorder="1" applyAlignment="1" applyProtection="1">
      <alignment horizontal="center"/>
      <protection locked="0"/>
    </xf>
    <xf numFmtId="0" fontId="25" fillId="0" borderId="96" xfId="38" applyFont="1" applyFill="1" applyBorder="1" applyAlignment="1" applyProtection="1">
      <alignment horizontal="left"/>
      <protection locked="0"/>
    </xf>
    <xf numFmtId="0" fontId="25" fillId="0" borderId="23" xfId="38" applyFont="1" applyBorder="1" applyAlignment="1" applyProtection="1">
      <alignment horizontal="center"/>
      <protection locked="0"/>
    </xf>
    <xf numFmtId="0" fontId="25" fillId="24" borderId="122" xfId="38" applyFont="1" applyFill="1" applyBorder="1" applyAlignment="1" applyProtection="1">
      <alignment horizontal="left" vertical="center" wrapText="1"/>
    </xf>
    <xf numFmtId="0" fontId="25" fillId="24" borderId="123" xfId="38" applyFont="1" applyFill="1" applyBorder="1" applyAlignment="1" applyProtection="1">
      <alignment horizontal="center"/>
    </xf>
    <xf numFmtId="1" fontId="25" fillId="24" borderId="122" xfId="38" applyNumberFormat="1" applyFont="1" applyFill="1" applyBorder="1" applyAlignment="1" applyProtection="1">
      <alignment horizontal="center"/>
    </xf>
    <xf numFmtId="1" fontId="25" fillId="24" borderId="124" xfId="38" applyNumberFormat="1" applyFont="1" applyFill="1" applyBorder="1" applyAlignment="1" applyProtection="1">
      <alignment horizontal="center"/>
    </xf>
    <xf numFmtId="0" fontId="25" fillId="24" borderId="125" xfId="38" applyFont="1" applyFill="1" applyBorder="1" applyAlignment="1" applyProtection="1">
      <alignment horizontal="center"/>
    </xf>
    <xf numFmtId="1" fontId="26" fillId="24" borderId="123" xfId="38" applyNumberFormat="1" applyFont="1" applyFill="1" applyBorder="1" applyAlignment="1" applyProtection="1">
      <alignment horizontal="center"/>
    </xf>
    <xf numFmtId="1" fontId="28" fillId="25" borderId="34" xfId="38" applyNumberFormat="1" applyFont="1" applyFill="1" applyBorder="1" applyAlignment="1" applyProtection="1">
      <alignment horizontal="center"/>
    </xf>
    <xf numFmtId="0" fontId="25" fillId="0" borderId="54" xfId="38" applyFont="1" applyBorder="1" applyAlignment="1" applyProtection="1">
      <alignment horizontal="center"/>
      <protection locked="0"/>
    </xf>
    <xf numFmtId="0" fontId="25" fillId="24" borderId="54" xfId="38" applyFont="1" applyFill="1" applyBorder="1" applyAlignment="1" applyProtection="1">
      <alignment horizontal="center" vertical="center" shrinkToFit="1"/>
    </xf>
    <xf numFmtId="0" fontId="15" fillId="0" borderId="10" xfId="38" applyBorder="1"/>
    <xf numFmtId="1" fontId="28" fillId="25" borderId="28" xfId="38" applyNumberFormat="1" applyFont="1" applyFill="1" applyBorder="1" applyProtection="1"/>
    <xf numFmtId="0" fontId="33" fillId="27" borderId="10" xfId="38" applyFont="1" applyFill="1" applyBorder="1"/>
    <xf numFmtId="0" fontId="15" fillId="0" borderId="22" xfId="38" applyBorder="1"/>
    <xf numFmtId="0" fontId="32" fillId="24" borderId="62" xfId="38" applyFont="1" applyFill="1" applyBorder="1" applyAlignment="1" applyProtection="1">
      <alignment horizontal="center"/>
    </xf>
    <xf numFmtId="0" fontId="33" fillId="27" borderId="22" xfId="38" applyFont="1" applyFill="1" applyBorder="1"/>
    <xf numFmtId="1" fontId="28" fillId="25" borderId="58" xfId="38" applyNumberFormat="1" applyFont="1" applyFill="1" applyBorder="1" applyProtection="1"/>
    <xf numFmtId="0" fontId="33" fillId="0" borderId="22" xfId="38" applyFont="1" applyBorder="1"/>
    <xf numFmtId="0" fontId="32" fillId="24" borderId="102" xfId="38" applyFont="1" applyFill="1" applyBorder="1" applyProtection="1"/>
    <xf numFmtId="0" fontId="32" fillId="25" borderId="58" xfId="38" applyFont="1" applyFill="1" applyBorder="1" applyAlignment="1" applyProtection="1">
      <alignment horizontal="center"/>
    </xf>
    <xf numFmtId="0" fontId="41" fillId="0" borderId="22" xfId="38" applyFont="1" applyBorder="1"/>
    <xf numFmtId="0" fontId="41" fillId="0" borderId="10" xfId="38" applyFont="1" applyBorder="1"/>
    <xf numFmtId="0" fontId="41" fillId="0" borderId="17" xfId="38" applyFont="1" applyBorder="1"/>
    <xf numFmtId="0" fontId="33" fillId="0" borderId="10" xfId="38" applyFont="1" applyBorder="1"/>
    <xf numFmtId="0" fontId="41" fillId="29" borderId="10" xfId="38" applyFont="1" applyFill="1" applyBorder="1"/>
    <xf numFmtId="0" fontId="25" fillId="29" borderId="13" xfId="38" applyFont="1" applyFill="1" applyBorder="1" applyProtection="1">
      <protection locked="0"/>
    </xf>
    <xf numFmtId="0" fontId="25" fillId="29" borderId="61" xfId="38" applyFont="1" applyFill="1" applyBorder="1" applyAlignment="1" applyProtection="1">
      <alignment horizontal="center"/>
      <protection locked="0"/>
    </xf>
    <xf numFmtId="0" fontId="25" fillId="29" borderId="0" xfId="38" applyFont="1" applyFill="1" applyProtection="1">
      <protection locked="0"/>
    </xf>
    <xf numFmtId="0" fontId="41" fillId="29" borderId="22" xfId="38" applyFont="1" applyFill="1" applyBorder="1"/>
    <xf numFmtId="0" fontId="41" fillId="0" borderId="10" xfId="38" applyFont="1" applyFill="1" applyBorder="1"/>
    <xf numFmtId="0" fontId="25" fillId="29" borderId="54" xfId="38" applyFont="1" applyFill="1" applyBorder="1" applyAlignment="1" applyProtection="1">
      <alignment horizontal="left"/>
      <protection locked="0"/>
    </xf>
    <xf numFmtId="0" fontId="20" fillId="24" borderId="0" xfId="38" applyFont="1" applyFill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0" fontId="31" fillId="0" borderId="0" xfId="38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21" fillId="24" borderId="98" xfId="38" applyFont="1" applyFill="1" applyBorder="1" applyAlignment="1" applyProtection="1">
      <alignment horizontal="center" vertical="center"/>
    </xf>
    <xf numFmtId="0" fontId="21" fillId="24" borderId="0" xfId="38" applyFont="1" applyFill="1" applyBorder="1" applyAlignment="1" applyProtection="1">
      <alignment horizontal="center" vertical="center"/>
    </xf>
    <xf numFmtId="0" fontId="0" fillId="24" borderId="100" xfId="0" applyFill="1" applyBorder="1" applyAlignment="1" applyProtection="1">
      <alignment horizontal="center" vertical="center"/>
    </xf>
    <xf numFmtId="0" fontId="24" fillId="24" borderId="10" xfId="38" applyFont="1" applyFill="1" applyBorder="1" applyAlignment="1" applyProtection="1">
      <alignment horizontal="center" textRotation="90"/>
    </xf>
    <xf numFmtId="0" fontId="0" fillId="24" borderId="25" xfId="0" applyFill="1" applyBorder="1" applyAlignment="1" applyProtection="1">
      <alignment horizontal="center"/>
    </xf>
    <xf numFmtId="0" fontId="24" fillId="24" borderId="13" xfId="38" applyFont="1" applyFill="1" applyBorder="1" applyAlignment="1" applyProtection="1">
      <alignment horizontal="center" textRotation="90"/>
    </xf>
    <xf numFmtId="0" fontId="0" fillId="24" borderId="26" xfId="0" applyFill="1" applyBorder="1" applyAlignment="1" applyProtection="1">
      <alignment horizontal="center"/>
    </xf>
    <xf numFmtId="0" fontId="24" fillId="24" borderId="101" xfId="38" applyFont="1" applyFill="1" applyBorder="1" applyAlignment="1" applyProtection="1">
      <alignment horizontal="center"/>
    </xf>
    <xf numFmtId="0" fontId="24" fillId="24" borderId="20" xfId="38" applyFont="1" applyFill="1" applyBorder="1" applyAlignment="1" applyProtection="1">
      <alignment horizontal="center"/>
    </xf>
    <xf numFmtId="0" fontId="24" fillId="24" borderId="84" xfId="38" applyFont="1" applyFill="1" applyBorder="1" applyAlignment="1" applyProtection="1">
      <alignment horizontal="center"/>
    </xf>
    <xf numFmtId="0" fontId="24" fillId="24" borderId="102" xfId="38" applyFont="1" applyFill="1" applyBorder="1" applyAlignment="1" applyProtection="1">
      <alignment horizontal="center"/>
    </xf>
    <xf numFmtId="0" fontId="24" fillId="24" borderId="103" xfId="38" applyFont="1" applyFill="1" applyBorder="1" applyAlignment="1" applyProtection="1">
      <alignment horizontal="center"/>
    </xf>
    <xf numFmtId="0" fontId="24" fillId="24" borderId="54" xfId="38" applyFont="1" applyFill="1" applyBorder="1" applyAlignment="1" applyProtection="1">
      <alignment horizontal="center" textRotation="90"/>
    </xf>
    <xf numFmtId="0" fontId="0" fillId="24" borderId="28" xfId="0" applyFill="1" applyBorder="1" applyAlignment="1" applyProtection="1">
      <alignment horizontal="center"/>
    </xf>
    <xf numFmtId="0" fontId="20" fillId="0" borderId="0" xfId="38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1" fillId="24" borderId="36" xfId="38" applyFont="1" applyFill="1" applyBorder="1" applyAlignment="1" applyProtection="1">
      <alignment horizontal="center" vertical="center"/>
    </xf>
    <xf numFmtId="0" fontId="31" fillId="24" borderId="36" xfId="0" applyFont="1" applyFill="1" applyBorder="1" applyAlignment="1" applyProtection="1">
      <alignment horizontal="center" vertical="center"/>
    </xf>
    <xf numFmtId="0" fontId="25" fillId="0" borderId="86" xfId="38" applyFont="1" applyFill="1" applyBorder="1" applyAlignment="1" applyProtection="1">
      <alignment horizontal="left" vertical="center" wrapText="1"/>
      <protection locked="0"/>
    </xf>
    <xf numFmtId="0" fontId="0" fillId="0" borderId="104" xfId="0" applyFill="1" applyBorder="1" applyAlignment="1" applyProtection="1">
      <alignment horizontal="left" vertical="center" wrapText="1"/>
      <protection locked="0"/>
    </xf>
    <xf numFmtId="0" fontId="0" fillId="0" borderId="105" xfId="0" applyFill="1" applyBorder="1" applyAlignment="1" applyProtection="1">
      <alignment horizontal="left" vertical="center" wrapText="1"/>
      <protection locked="0"/>
    </xf>
    <xf numFmtId="0" fontId="22" fillId="24" borderId="106" xfId="38" applyFont="1" applyFill="1" applyBorder="1" applyAlignment="1" applyProtection="1">
      <alignment horizontal="center" vertical="center" textRotation="90"/>
    </xf>
    <xf numFmtId="0" fontId="22" fillId="24" borderId="107" xfId="38" applyFont="1" applyFill="1" applyBorder="1" applyAlignment="1" applyProtection="1">
      <alignment horizontal="center" vertical="center" textRotation="90"/>
    </xf>
    <xf numFmtId="0" fontId="22" fillId="24" borderId="108" xfId="38" applyFont="1" applyFill="1" applyBorder="1" applyAlignment="1" applyProtection="1">
      <alignment horizontal="center" vertical="center" textRotation="90"/>
    </xf>
    <xf numFmtId="0" fontId="23" fillId="24" borderId="109" xfId="38" applyFont="1" applyFill="1" applyBorder="1" applyAlignment="1" applyProtection="1">
      <alignment horizontal="center" vertical="center" textRotation="90"/>
    </xf>
    <xf numFmtId="0" fontId="23" fillId="24" borderId="110" xfId="38" applyFont="1" applyFill="1" applyBorder="1" applyAlignment="1" applyProtection="1">
      <alignment horizontal="center" vertical="center" textRotation="90"/>
    </xf>
    <xf numFmtId="0" fontId="23" fillId="24" borderId="111" xfId="38" applyFont="1" applyFill="1" applyBorder="1" applyAlignment="1" applyProtection="1">
      <alignment horizontal="center" vertical="center" textRotation="90"/>
    </xf>
    <xf numFmtId="0" fontId="22" fillId="24" borderId="112" xfId="38" applyFont="1" applyFill="1" applyBorder="1" applyAlignment="1" applyProtection="1">
      <alignment horizontal="center" vertical="center" wrapText="1"/>
    </xf>
    <xf numFmtId="0" fontId="0" fillId="24" borderId="113" xfId="0" applyFill="1" applyBorder="1" applyAlignment="1" applyProtection="1">
      <alignment horizontal="center" vertical="center" wrapText="1"/>
    </xf>
    <xf numFmtId="0" fontId="25" fillId="0" borderId="17" xfId="38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54" xfId="0" applyFill="1" applyBorder="1" applyAlignment="1" applyProtection="1">
      <alignment horizontal="left" vertical="center" wrapText="1"/>
      <protection locked="0"/>
    </xf>
    <xf numFmtId="0" fontId="40" fillId="27" borderId="22" xfId="38" applyFont="1" applyFill="1" applyBorder="1" applyAlignment="1">
      <alignment horizontal="center" vertical="center" wrapText="1"/>
    </xf>
    <xf numFmtId="0" fontId="24" fillId="27" borderId="22" xfId="0" applyFont="1" applyFill="1" applyBorder="1" applyAlignment="1">
      <alignment vertical="center"/>
    </xf>
    <xf numFmtId="0" fontId="24" fillId="27" borderId="126" xfId="0" applyFont="1" applyFill="1" applyBorder="1" applyAlignment="1">
      <alignment vertical="center"/>
    </xf>
    <xf numFmtId="0" fontId="40" fillId="27" borderId="10" xfId="38" applyFont="1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 wrapText="1"/>
    </xf>
    <xf numFmtId="0" fontId="24" fillId="27" borderId="11" xfId="0" applyFont="1" applyFill="1" applyBorder="1" applyAlignment="1">
      <alignment horizontal="center" vertical="center" wrapText="1"/>
    </xf>
    <xf numFmtId="0" fontId="15" fillId="24" borderId="61" xfId="38" applyFont="1" applyFill="1" applyBorder="1" applyAlignment="1" applyProtection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2" fillId="24" borderId="78" xfId="38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29" fillId="24" borderId="117" xfId="38" applyFont="1" applyFill="1" applyBorder="1" applyAlignment="1">
      <alignment horizontal="center" vertical="center"/>
    </xf>
    <xf numFmtId="0" fontId="0" fillId="24" borderId="73" xfId="0" applyFill="1" applyBorder="1" applyAlignment="1">
      <alignment horizontal="center" vertical="center"/>
    </xf>
    <xf numFmtId="0" fontId="22" fillId="24" borderId="17" xfId="38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54" xfId="0" applyFont="1" applyFill="1" applyBorder="1" applyAlignment="1" applyProtection="1">
      <alignment horizontal="center" vertical="center" wrapText="1"/>
    </xf>
    <xf numFmtId="1" fontId="22" fillId="24" borderId="61" xfId="38" applyNumberFormat="1" applyFont="1" applyFill="1" applyBorder="1" applyAlignment="1" applyProtection="1">
      <alignment horizontal="center" vertical="center"/>
    </xf>
    <xf numFmtId="1" fontId="22" fillId="24" borderId="14" xfId="38" applyNumberFormat="1" applyFont="1" applyFill="1" applyBorder="1" applyAlignment="1" applyProtection="1">
      <alignment horizontal="center" vertical="center"/>
    </xf>
    <xf numFmtId="0" fontId="25" fillId="24" borderId="114" xfId="38" applyFont="1" applyFill="1" applyBorder="1" applyAlignment="1" applyProtection="1">
      <alignment horizontal="left" vertical="center" wrapText="1"/>
    </xf>
    <xf numFmtId="0" fontId="0" fillId="24" borderId="115" xfId="0" applyFill="1" applyBorder="1" applyAlignment="1" applyProtection="1">
      <alignment horizontal="left" vertical="center" wrapText="1"/>
    </xf>
    <xf numFmtId="0" fontId="0" fillId="24" borderId="116" xfId="0" applyFill="1" applyBorder="1" applyAlignment="1" applyProtection="1">
      <alignment horizontal="left" vertical="center" wrapText="1"/>
    </xf>
    <xf numFmtId="0" fontId="25" fillId="24" borderId="17" xfId="38" applyFont="1" applyFill="1" applyBorder="1" applyAlignment="1" applyProtection="1">
      <alignment horizontal="left" vertical="center" wrapText="1"/>
    </xf>
    <xf numFmtId="0" fontId="0" fillId="24" borderId="10" xfId="0" applyFill="1" applyBorder="1" applyAlignment="1" applyProtection="1">
      <alignment horizontal="left" vertical="center" wrapText="1"/>
    </xf>
    <xf numFmtId="0" fontId="0" fillId="24" borderId="54" xfId="0" applyFill="1" applyBorder="1" applyAlignment="1" applyProtection="1">
      <alignment horizontal="left" vertical="center" wrapText="1"/>
    </xf>
    <xf numFmtId="0" fontId="24" fillId="24" borderId="97" xfId="38" applyFont="1" applyFill="1" applyBorder="1" applyAlignment="1" applyProtection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5" fillId="24" borderId="63" xfId="38" applyFont="1" applyFill="1" applyBorder="1" applyAlignment="1" applyProtection="1">
      <alignment horizontal="left" vertical="center" wrapText="1"/>
    </xf>
    <xf numFmtId="0" fontId="0" fillId="24" borderId="68" xfId="0" applyFill="1" applyBorder="1" applyAlignment="1" applyProtection="1">
      <alignment horizontal="left" vertical="center" wrapText="1"/>
    </xf>
    <xf numFmtId="0" fontId="0" fillId="24" borderId="48" xfId="0" applyFill="1" applyBorder="1" applyAlignment="1" applyProtection="1">
      <alignment horizontal="left" vertical="center" wrapText="1"/>
    </xf>
    <xf numFmtId="0" fontId="38" fillId="24" borderId="61" xfId="38" applyFont="1" applyFill="1" applyBorder="1" applyAlignment="1" applyProtection="1">
      <alignment horizontal="left" vertical="center"/>
    </xf>
    <xf numFmtId="0" fontId="39" fillId="0" borderId="14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0" fillId="0" borderId="0" xfId="38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40" fillId="28" borderId="22" xfId="38" applyFont="1" applyFill="1" applyBorder="1" applyAlignment="1">
      <alignment horizontal="center" vertical="center" wrapText="1"/>
    </xf>
    <xf numFmtId="0" fontId="24" fillId="28" borderId="22" xfId="0" applyFont="1" applyFill="1" applyBorder="1" applyAlignment="1">
      <alignment vertical="center"/>
    </xf>
    <xf numFmtId="0" fontId="40" fillId="28" borderId="10" xfId="38" applyFont="1" applyFill="1" applyBorder="1" applyAlignment="1">
      <alignment horizontal="center" vertical="center" wrapText="1"/>
    </xf>
    <xf numFmtId="0" fontId="24" fillId="28" borderId="10" xfId="0" applyFont="1" applyFill="1" applyBorder="1" applyAlignment="1">
      <alignment horizontal="center" vertical="center" wrapText="1"/>
    </xf>
    <xf numFmtId="0" fontId="35" fillId="0" borderId="0" xfId="39" applyFont="1" applyAlignment="1" applyProtection="1">
      <alignment horizontal="center" vertical="center"/>
      <protection locked="0"/>
    </xf>
    <xf numFmtId="0" fontId="37" fillId="0" borderId="118" xfId="39" applyFont="1" applyFill="1" applyBorder="1" applyAlignment="1">
      <alignment horizontal="center" vertical="center"/>
    </xf>
    <xf numFmtId="0" fontId="37" fillId="0" borderId="119" xfId="39" applyFont="1" applyFill="1" applyBorder="1" applyAlignment="1">
      <alignment horizontal="center" vertical="center"/>
    </xf>
    <xf numFmtId="0" fontId="37" fillId="0" borderId="120" xfId="39" applyFont="1" applyFill="1" applyBorder="1" applyAlignment="1">
      <alignment horizontal="center" vertical="center"/>
    </xf>
    <xf numFmtId="0" fontId="37" fillId="0" borderId="121" xfId="39" applyFont="1" applyFill="1" applyBorder="1" applyAlignment="1">
      <alignment horizontal="center" vertical="center"/>
    </xf>
    <xf numFmtId="0" fontId="37" fillId="0" borderId="106" xfId="39" applyFont="1" applyFill="1" applyBorder="1" applyAlignment="1">
      <alignment horizontal="center" vertical="center"/>
    </xf>
    <xf numFmtId="0" fontId="37" fillId="0" borderId="107" xfId="39" applyFont="1" applyFill="1" applyBorder="1" applyAlignment="1">
      <alignment horizontal="center" vertical="center"/>
    </xf>
    <xf numFmtId="0" fontId="36" fillId="0" borderId="36" xfId="39" applyFont="1" applyFill="1" applyBorder="1" applyAlignment="1" applyProtection="1">
      <alignment horizontal="center" vertical="center"/>
    </xf>
    <xf numFmtId="0" fontId="25" fillId="29" borderId="81" xfId="38" applyFont="1" applyFill="1" applyBorder="1" applyAlignment="1" applyProtection="1">
      <protection locked="0"/>
    </xf>
    <xf numFmtId="0" fontId="25" fillId="29" borderId="82" xfId="38" applyFont="1" applyFill="1" applyBorder="1" applyAlignment="1" applyProtection="1">
      <alignment horizontal="center"/>
      <protection locked="0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H_B séma 0323" xfId="38"/>
    <cellStyle name="Normál_Hír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C218"/>
  <sheetViews>
    <sheetView zoomScale="80" zoomScaleNormal="80" workbookViewId="0">
      <selection activeCell="C26" sqref="C26"/>
    </sheetView>
  </sheetViews>
  <sheetFormatPr defaultColWidth="10.6640625" defaultRowHeight="15.75" x14ac:dyDescent="0.25"/>
  <cols>
    <col min="1" max="1" width="17.33203125" style="127" customWidth="1"/>
    <col min="2" max="2" width="7.1640625" style="1" customWidth="1"/>
    <col min="3" max="3" width="60.33203125" style="1" customWidth="1"/>
    <col min="4" max="15" width="5.83203125" style="1" customWidth="1"/>
    <col min="16" max="23" width="5.83203125" style="1" hidden="1" customWidth="1"/>
    <col min="24" max="24" width="7.33203125" style="1" bestFit="1" customWidth="1"/>
    <col min="25" max="25" width="6.5" style="1" bestFit="1" customWidth="1"/>
    <col min="26" max="26" width="6.6640625" style="1" customWidth="1"/>
    <col min="27" max="27" width="5.83203125" style="1" customWidth="1"/>
    <col min="28" max="28" width="60" style="1" bestFit="1" customWidth="1"/>
    <col min="29" max="29" width="30.83203125" style="1" bestFit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198" t="s">
        <v>20</v>
      </c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1"/>
      <c r="Y1" s="21"/>
      <c r="Z1" s="21"/>
      <c r="AA1" s="21"/>
    </row>
    <row r="2" spans="1:29" ht="21.95" customHeight="1" x14ac:dyDescent="0.2">
      <c r="A2" s="216" t="s">
        <v>45</v>
      </c>
      <c r="B2" s="216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42"/>
      <c r="Y2" s="42"/>
      <c r="Z2" s="42"/>
      <c r="AA2" s="42"/>
    </row>
    <row r="3" spans="1:29" ht="15.75" customHeight="1" x14ac:dyDescent="0.2">
      <c r="A3" s="200" t="s">
        <v>194</v>
      </c>
      <c r="B3" s="200"/>
      <c r="C3" s="200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40"/>
      <c r="Y3" s="40"/>
      <c r="Z3" s="40"/>
      <c r="AA3" s="40"/>
    </row>
    <row r="4" spans="1:29" ht="15.75" customHeight="1" thickBot="1" x14ac:dyDescent="0.25">
      <c r="A4" s="218" t="s">
        <v>26</v>
      </c>
      <c r="B4" s="218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43"/>
      <c r="Y4" s="43"/>
      <c r="Z4" s="43"/>
      <c r="AA4" s="43"/>
    </row>
    <row r="5" spans="1:29" ht="15.75" customHeight="1" thickTop="1" thickBot="1" x14ac:dyDescent="0.25">
      <c r="A5" s="223" t="s">
        <v>12</v>
      </c>
      <c r="B5" s="226" t="s">
        <v>13</v>
      </c>
      <c r="C5" s="202" t="s">
        <v>14</v>
      </c>
      <c r="D5" s="229" t="s">
        <v>7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58" t="s">
        <v>28</v>
      </c>
      <c r="Y5" s="259"/>
      <c r="Z5" s="259"/>
      <c r="AA5" s="260"/>
      <c r="AB5" s="234" t="s">
        <v>138</v>
      </c>
      <c r="AC5" s="237" t="s">
        <v>139</v>
      </c>
    </row>
    <row r="6" spans="1:29" ht="15.75" customHeight="1" x14ac:dyDescent="0.2">
      <c r="A6" s="224"/>
      <c r="B6" s="227"/>
      <c r="C6" s="203"/>
      <c r="D6" s="209" t="s">
        <v>1</v>
      </c>
      <c r="E6" s="210"/>
      <c r="F6" s="210"/>
      <c r="G6" s="211"/>
      <c r="H6" s="212" t="s">
        <v>2</v>
      </c>
      <c r="I6" s="210"/>
      <c r="J6" s="210"/>
      <c r="K6" s="213"/>
      <c r="L6" s="209" t="s">
        <v>3</v>
      </c>
      <c r="M6" s="210"/>
      <c r="N6" s="210"/>
      <c r="O6" s="211"/>
      <c r="P6" s="209" t="s">
        <v>4</v>
      </c>
      <c r="Q6" s="210"/>
      <c r="R6" s="210"/>
      <c r="S6" s="211"/>
      <c r="T6" s="212" t="s">
        <v>5</v>
      </c>
      <c r="U6" s="210"/>
      <c r="V6" s="210"/>
      <c r="W6" s="213"/>
      <c r="X6" s="261"/>
      <c r="Y6" s="262"/>
      <c r="Z6" s="262"/>
      <c r="AA6" s="263"/>
      <c r="AB6" s="235"/>
      <c r="AC6" s="238"/>
    </row>
    <row r="7" spans="1:29" ht="15.75" customHeight="1" x14ac:dyDescent="0.2">
      <c r="A7" s="224"/>
      <c r="B7" s="227"/>
      <c r="C7" s="203"/>
      <c r="D7" s="81" t="s">
        <v>8</v>
      </c>
      <c r="E7" s="81" t="s">
        <v>25</v>
      </c>
      <c r="F7" s="205" t="s">
        <v>6</v>
      </c>
      <c r="G7" s="207" t="s">
        <v>11</v>
      </c>
      <c r="H7" s="81" t="s">
        <v>8</v>
      </c>
      <c r="I7" s="81" t="s">
        <v>9</v>
      </c>
      <c r="J7" s="205" t="s">
        <v>6</v>
      </c>
      <c r="K7" s="207" t="s">
        <v>11</v>
      </c>
      <c r="L7" s="81" t="s">
        <v>8</v>
      </c>
      <c r="M7" s="81" t="s">
        <v>9</v>
      </c>
      <c r="N7" s="205" t="s">
        <v>6</v>
      </c>
      <c r="O7" s="207" t="s">
        <v>11</v>
      </c>
      <c r="P7" s="81" t="s">
        <v>8</v>
      </c>
      <c r="Q7" s="81" t="s">
        <v>9</v>
      </c>
      <c r="R7" s="205" t="s">
        <v>6</v>
      </c>
      <c r="S7" s="207" t="s">
        <v>11</v>
      </c>
      <c r="T7" s="81" t="s">
        <v>8</v>
      </c>
      <c r="U7" s="81" t="s">
        <v>9</v>
      </c>
      <c r="V7" s="205" t="s">
        <v>6</v>
      </c>
      <c r="W7" s="214" t="s">
        <v>11</v>
      </c>
      <c r="X7" s="99" t="s">
        <v>8</v>
      </c>
      <c r="Y7" s="81" t="s">
        <v>9</v>
      </c>
      <c r="Z7" s="205" t="s">
        <v>6</v>
      </c>
      <c r="AA7" s="207" t="s">
        <v>11</v>
      </c>
      <c r="AB7" s="235"/>
      <c r="AC7" s="238"/>
    </row>
    <row r="8" spans="1:29" ht="80.099999999999994" customHeight="1" thickBot="1" x14ac:dyDescent="0.25">
      <c r="A8" s="225"/>
      <c r="B8" s="228"/>
      <c r="C8" s="204"/>
      <c r="D8" s="22" t="s">
        <v>24</v>
      </c>
      <c r="E8" s="22" t="s">
        <v>24</v>
      </c>
      <c r="F8" s="206"/>
      <c r="G8" s="208"/>
      <c r="H8" s="22" t="s">
        <v>10</v>
      </c>
      <c r="I8" s="22" t="s">
        <v>10</v>
      </c>
      <c r="J8" s="206"/>
      <c r="K8" s="208"/>
      <c r="L8" s="22" t="s">
        <v>10</v>
      </c>
      <c r="M8" s="22" t="s">
        <v>10</v>
      </c>
      <c r="N8" s="206"/>
      <c r="O8" s="208"/>
      <c r="P8" s="22" t="s">
        <v>10</v>
      </c>
      <c r="Q8" s="22" t="s">
        <v>10</v>
      </c>
      <c r="R8" s="206"/>
      <c r="S8" s="208"/>
      <c r="T8" s="22" t="s">
        <v>10</v>
      </c>
      <c r="U8" s="22" t="s">
        <v>10</v>
      </c>
      <c r="V8" s="206"/>
      <c r="W8" s="215"/>
      <c r="X8" s="100" t="s">
        <v>10</v>
      </c>
      <c r="Y8" s="22" t="s">
        <v>10</v>
      </c>
      <c r="Z8" s="206"/>
      <c r="AA8" s="208"/>
      <c r="AB8" s="236"/>
      <c r="AC8" s="239"/>
    </row>
    <row r="9" spans="1:29" s="13" customFormat="1" ht="15.75" customHeight="1" x14ac:dyDescent="0.3">
      <c r="A9" s="119">
        <v>1</v>
      </c>
      <c r="B9" s="23"/>
      <c r="C9" s="24" t="s">
        <v>48</v>
      </c>
      <c r="D9" s="245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112"/>
      <c r="Y9" s="113"/>
      <c r="Z9" s="113"/>
      <c r="AA9" s="185"/>
      <c r="AB9" s="184"/>
      <c r="AC9" s="190"/>
    </row>
    <row r="10" spans="1:29" ht="15.75" customHeight="1" x14ac:dyDescent="0.25">
      <c r="A10" s="136" t="s">
        <v>97</v>
      </c>
      <c r="B10" s="25" t="s">
        <v>0</v>
      </c>
      <c r="C10" s="135" t="s">
        <v>52</v>
      </c>
      <c r="D10" s="145">
        <v>10</v>
      </c>
      <c r="E10" s="144">
        <v>0</v>
      </c>
      <c r="F10" s="144">
        <v>3</v>
      </c>
      <c r="G10" s="146" t="s">
        <v>0</v>
      </c>
      <c r="H10" s="145"/>
      <c r="I10" s="144"/>
      <c r="J10" s="144"/>
      <c r="K10" s="146"/>
      <c r="L10" s="145"/>
      <c r="M10" s="144"/>
      <c r="N10" s="144"/>
      <c r="O10" s="146"/>
      <c r="P10" s="128"/>
      <c r="Q10" s="85"/>
      <c r="R10" s="85"/>
      <c r="S10" s="86"/>
      <c r="T10" s="128"/>
      <c r="U10" s="85"/>
      <c r="V10" s="85"/>
      <c r="W10" s="96"/>
      <c r="X10" s="102">
        <f t="shared" ref="X10:Y15" si="0">IF(D10+H10+L10+P10+T10=0,"",D10+H10+L10+P10+T10)</f>
        <v>10</v>
      </c>
      <c r="Y10" s="26">
        <v>0</v>
      </c>
      <c r="Z10" s="26">
        <f t="shared" ref="Z10:Z15" si="1">IF(F10+J10+N10+R10+V10=0,"",F10+J10+N10+R10+V10)</f>
        <v>3</v>
      </c>
      <c r="AA10" s="28" t="s">
        <v>0</v>
      </c>
      <c r="AB10" s="187" t="s">
        <v>140</v>
      </c>
      <c r="AC10" s="188" t="s">
        <v>141</v>
      </c>
    </row>
    <row r="11" spans="1:29" ht="15.75" customHeight="1" x14ac:dyDescent="0.25">
      <c r="A11" s="136" t="s">
        <v>183</v>
      </c>
      <c r="B11" s="25" t="s">
        <v>0</v>
      </c>
      <c r="C11" s="135" t="s">
        <v>53</v>
      </c>
      <c r="D11" s="145">
        <v>6</v>
      </c>
      <c r="E11" s="144">
        <v>0</v>
      </c>
      <c r="F11" s="144">
        <v>2</v>
      </c>
      <c r="G11" s="146" t="s">
        <v>54</v>
      </c>
      <c r="H11" s="145"/>
      <c r="I11" s="144"/>
      <c r="J11" s="144"/>
      <c r="K11" s="146"/>
      <c r="L11" s="145"/>
      <c r="M11" s="144"/>
      <c r="N11" s="144"/>
      <c r="O11" s="146"/>
      <c r="P11" s="128"/>
      <c r="Q11" s="85"/>
      <c r="R11" s="85"/>
      <c r="S11" s="86"/>
      <c r="T11" s="128"/>
      <c r="U11" s="85"/>
      <c r="V11" s="85"/>
      <c r="W11" s="96"/>
      <c r="X11" s="102">
        <f t="shared" si="0"/>
        <v>6</v>
      </c>
      <c r="Y11" s="26">
        <v>0</v>
      </c>
      <c r="Z11" s="26">
        <f t="shared" si="1"/>
        <v>2</v>
      </c>
      <c r="AA11" s="28" t="s">
        <v>54</v>
      </c>
      <c r="AB11" s="187" t="s">
        <v>174</v>
      </c>
      <c r="AC11" s="188" t="s">
        <v>142</v>
      </c>
    </row>
    <row r="12" spans="1:29" ht="15.75" customHeight="1" x14ac:dyDescent="0.25">
      <c r="A12" s="136" t="s">
        <v>184</v>
      </c>
      <c r="B12" s="25" t="s">
        <v>0</v>
      </c>
      <c r="C12" s="135" t="s">
        <v>55</v>
      </c>
      <c r="D12" s="145">
        <v>12</v>
      </c>
      <c r="E12" s="144">
        <v>0</v>
      </c>
      <c r="F12" s="144">
        <v>3</v>
      </c>
      <c r="G12" s="146" t="s">
        <v>54</v>
      </c>
      <c r="H12" s="145"/>
      <c r="I12" s="144"/>
      <c r="J12" s="144"/>
      <c r="K12" s="146"/>
      <c r="L12" s="145"/>
      <c r="M12" s="144"/>
      <c r="N12" s="144"/>
      <c r="O12" s="146"/>
      <c r="P12" s="128"/>
      <c r="Q12" s="85"/>
      <c r="R12" s="85"/>
      <c r="S12" s="86"/>
      <c r="T12" s="128"/>
      <c r="U12" s="85"/>
      <c r="V12" s="85"/>
      <c r="W12" s="96"/>
      <c r="X12" s="102">
        <f t="shared" si="0"/>
        <v>12</v>
      </c>
      <c r="Y12" s="26">
        <v>0</v>
      </c>
      <c r="Z12" s="26">
        <f t="shared" si="1"/>
        <v>3</v>
      </c>
      <c r="AA12" s="28" t="s">
        <v>54</v>
      </c>
      <c r="AB12" s="187" t="s">
        <v>174</v>
      </c>
      <c r="AC12" s="188" t="s">
        <v>143</v>
      </c>
    </row>
    <row r="13" spans="1:29" ht="15.75" customHeight="1" x14ac:dyDescent="0.25">
      <c r="A13" s="285" t="s">
        <v>98</v>
      </c>
      <c r="B13" s="25" t="s">
        <v>0</v>
      </c>
      <c r="C13" s="284" t="s">
        <v>185</v>
      </c>
      <c r="D13" s="145">
        <v>14</v>
      </c>
      <c r="E13" s="144">
        <v>0</v>
      </c>
      <c r="F13" s="144">
        <v>4</v>
      </c>
      <c r="G13" s="146" t="s">
        <v>56</v>
      </c>
      <c r="H13" s="145"/>
      <c r="I13" s="144"/>
      <c r="J13" s="144"/>
      <c r="K13" s="146"/>
      <c r="L13" s="145"/>
      <c r="M13" s="144"/>
      <c r="N13" s="144"/>
      <c r="O13" s="146"/>
      <c r="P13" s="128"/>
      <c r="Q13" s="85"/>
      <c r="R13" s="85"/>
      <c r="S13" s="86"/>
      <c r="T13" s="128"/>
      <c r="U13" s="85"/>
      <c r="V13" s="85"/>
      <c r="W13" s="96"/>
      <c r="X13" s="102">
        <f t="shared" si="0"/>
        <v>14</v>
      </c>
      <c r="Y13" s="26">
        <v>0</v>
      </c>
      <c r="Z13" s="26">
        <f t="shared" si="1"/>
        <v>4</v>
      </c>
      <c r="AA13" s="28" t="s">
        <v>56</v>
      </c>
      <c r="AB13" s="195" t="s">
        <v>198</v>
      </c>
      <c r="AC13" s="188" t="s">
        <v>144</v>
      </c>
    </row>
    <row r="14" spans="1:29" ht="15.75" customHeight="1" x14ac:dyDescent="0.25">
      <c r="A14" s="136" t="s">
        <v>99</v>
      </c>
      <c r="B14" s="25" t="s">
        <v>0</v>
      </c>
      <c r="C14" s="135" t="s">
        <v>57</v>
      </c>
      <c r="D14" s="145">
        <v>12</v>
      </c>
      <c r="E14" s="144">
        <v>4</v>
      </c>
      <c r="F14" s="144">
        <v>4</v>
      </c>
      <c r="G14" s="146" t="s">
        <v>0</v>
      </c>
      <c r="H14" s="145"/>
      <c r="I14" s="144"/>
      <c r="J14" s="144"/>
      <c r="K14" s="146"/>
      <c r="L14" s="145"/>
      <c r="M14" s="144"/>
      <c r="N14" s="144"/>
      <c r="O14" s="146"/>
      <c r="P14" s="128"/>
      <c r="Q14" s="85"/>
      <c r="R14" s="85"/>
      <c r="S14" s="86"/>
      <c r="T14" s="128"/>
      <c r="U14" s="85"/>
      <c r="V14" s="85"/>
      <c r="W14" s="96"/>
      <c r="X14" s="102">
        <f t="shared" si="0"/>
        <v>12</v>
      </c>
      <c r="Y14" s="26">
        <f t="shared" si="0"/>
        <v>4</v>
      </c>
      <c r="Z14" s="26">
        <f t="shared" si="1"/>
        <v>4</v>
      </c>
      <c r="AA14" s="28" t="s">
        <v>0</v>
      </c>
      <c r="AB14" s="187" t="s">
        <v>175</v>
      </c>
      <c r="AC14" s="188" t="s">
        <v>145</v>
      </c>
    </row>
    <row r="15" spans="1:29" ht="15.75" customHeight="1" x14ac:dyDescent="0.25">
      <c r="A15" s="136" t="s">
        <v>100</v>
      </c>
      <c r="B15" s="25" t="s">
        <v>0</v>
      </c>
      <c r="C15" s="135" t="s">
        <v>58</v>
      </c>
      <c r="D15" s="145">
        <v>12</v>
      </c>
      <c r="E15" s="144">
        <v>0</v>
      </c>
      <c r="F15" s="144">
        <v>3</v>
      </c>
      <c r="G15" s="146" t="s">
        <v>0</v>
      </c>
      <c r="H15" s="145"/>
      <c r="I15" s="144"/>
      <c r="J15" s="144"/>
      <c r="K15" s="146"/>
      <c r="L15" s="145"/>
      <c r="M15" s="144"/>
      <c r="N15" s="144"/>
      <c r="O15" s="146"/>
      <c r="P15" s="128"/>
      <c r="Q15" s="85"/>
      <c r="R15" s="85"/>
      <c r="S15" s="86"/>
      <c r="T15" s="128"/>
      <c r="U15" s="85"/>
      <c r="V15" s="85"/>
      <c r="W15" s="96"/>
      <c r="X15" s="102">
        <f t="shared" si="0"/>
        <v>12</v>
      </c>
      <c r="Y15" s="26">
        <v>0</v>
      </c>
      <c r="Z15" s="26">
        <f t="shared" si="1"/>
        <v>3</v>
      </c>
      <c r="AA15" s="176" t="s">
        <v>0</v>
      </c>
      <c r="AB15" s="189" t="s">
        <v>176</v>
      </c>
      <c r="AC15" s="188" t="s">
        <v>182</v>
      </c>
    </row>
    <row r="16" spans="1:29" ht="15.75" customHeight="1" x14ac:dyDescent="0.25">
      <c r="A16" s="285" t="s">
        <v>186</v>
      </c>
      <c r="B16" s="137" t="s">
        <v>0</v>
      </c>
      <c r="C16" s="284" t="s">
        <v>59</v>
      </c>
      <c r="D16" s="11">
        <v>18</v>
      </c>
      <c r="E16" s="9">
        <v>0</v>
      </c>
      <c r="F16" s="9">
        <v>4</v>
      </c>
      <c r="G16" s="144" t="s">
        <v>0</v>
      </c>
      <c r="H16" s="11"/>
      <c r="I16" s="9"/>
      <c r="J16" s="9"/>
      <c r="K16" s="144"/>
      <c r="L16" s="11"/>
      <c r="M16" s="9"/>
      <c r="N16" s="9"/>
      <c r="O16" s="167"/>
      <c r="P16" s="147"/>
      <c r="Q16" s="9"/>
      <c r="R16" s="9"/>
      <c r="S16" s="85"/>
      <c r="T16" s="11"/>
      <c r="U16" s="9"/>
      <c r="V16" s="9"/>
      <c r="W16" s="96"/>
      <c r="X16" s="102">
        <f t="shared" ref="X16:Z27" si="2">IF(D16+H16+L16+P16+T16=0,"",D16+H16+L16+P16+T16)</f>
        <v>18</v>
      </c>
      <c r="Y16" s="26">
        <v>0</v>
      </c>
      <c r="Z16" s="26">
        <f t="shared" si="2"/>
        <v>4</v>
      </c>
      <c r="AA16" s="28" t="s">
        <v>0</v>
      </c>
      <c r="AB16" s="195" t="s">
        <v>199</v>
      </c>
      <c r="AC16" s="191" t="s">
        <v>150</v>
      </c>
    </row>
    <row r="17" spans="1:29" ht="15.75" customHeight="1" x14ac:dyDescent="0.25">
      <c r="A17" s="285" t="s">
        <v>101</v>
      </c>
      <c r="B17" s="137" t="s">
        <v>0</v>
      </c>
      <c r="C17" s="284" t="s">
        <v>60</v>
      </c>
      <c r="D17" s="11">
        <v>8</v>
      </c>
      <c r="E17" s="9">
        <v>4</v>
      </c>
      <c r="F17" s="9">
        <v>3</v>
      </c>
      <c r="G17" s="144" t="s">
        <v>54</v>
      </c>
      <c r="H17" s="11"/>
      <c r="I17" s="9"/>
      <c r="J17" s="9"/>
      <c r="K17" s="144"/>
      <c r="L17" s="11"/>
      <c r="M17" s="9"/>
      <c r="N17" s="9"/>
      <c r="O17" s="167"/>
      <c r="P17" s="147"/>
      <c r="Q17" s="9"/>
      <c r="R17" s="9"/>
      <c r="S17" s="85"/>
      <c r="T17" s="11"/>
      <c r="U17" s="9"/>
      <c r="V17" s="9"/>
      <c r="W17" s="96"/>
      <c r="X17" s="102">
        <f t="shared" si="2"/>
        <v>8</v>
      </c>
      <c r="Y17" s="26">
        <f t="shared" si="2"/>
        <v>4</v>
      </c>
      <c r="Z17" s="26">
        <f t="shared" si="2"/>
        <v>3</v>
      </c>
      <c r="AA17" s="28" t="s">
        <v>54</v>
      </c>
      <c r="AB17" s="191" t="s">
        <v>202</v>
      </c>
      <c r="AC17" s="188" t="s">
        <v>146</v>
      </c>
    </row>
    <row r="18" spans="1:29" ht="15.75" customHeight="1" x14ac:dyDescent="0.25">
      <c r="A18" s="136" t="s">
        <v>102</v>
      </c>
      <c r="B18" s="137" t="s">
        <v>0</v>
      </c>
      <c r="C18" s="135" t="s">
        <v>61</v>
      </c>
      <c r="D18" s="11">
        <v>12</v>
      </c>
      <c r="E18" s="9">
        <v>6</v>
      </c>
      <c r="F18" s="9">
        <v>4</v>
      </c>
      <c r="G18" s="144" t="s">
        <v>0</v>
      </c>
      <c r="H18" s="11"/>
      <c r="I18" s="9"/>
      <c r="J18" s="9"/>
      <c r="K18" s="144"/>
      <c r="L18" s="11"/>
      <c r="M18" s="9"/>
      <c r="N18" s="9"/>
      <c r="O18" s="167"/>
      <c r="P18" s="147"/>
      <c r="Q18" s="9"/>
      <c r="R18" s="9"/>
      <c r="S18" s="85"/>
      <c r="T18" s="11"/>
      <c r="U18" s="9"/>
      <c r="V18" s="9"/>
      <c r="W18" s="96"/>
      <c r="X18" s="102">
        <f t="shared" si="2"/>
        <v>12</v>
      </c>
      <c r="Y18" s="26">
        <f t="shared" si="2"/>
        <v>6</v>
      </c>
      <c r="Z18" s="26">
        <f t="shared" si="2"/>
        <v>4</v>
      </c>
      <c r="AA18" s="28" t="s">
        <v>0</v>
      </c>
      <c r="AB18" s="187" t="s">
        <v>173</v>
      </c>
      <c r="AC18" s="188" t="s">
        <v>180</v>
      </c>
    </row>
    <row r="19" spans="1:29" ht="15.75" customHeight="1" x14ac:dyDescent="0.25">
      <c r="A19" s="136" t="s">
        <v>187</v>
      </c>
      <c r="B19" s="137" t="s">
        <v>0</v>
      </c>
      <c r="C19" s="135" t="s">
        <v>62</v>
      </c>
      <c r="D19" s="11"/>
      <c r="E19" s="9"/>
      <c r="F19" s="9"/>
      <c r="G19" s="144"/>
      <c r="H19" s="11">
        <v>12</v>
      </c>
      <c r="I19" s="9">
        <v>0</v>
      </c>
      <c r="J19" s="9">
        <v>4</v>
      </c>
      <c r="K19" s="144" t="s">
        <v>0</v>
      </c>
      <c r="L19" s="11"/>
      <c r="M19" s="9"/>
      <c r="N19" s="9"/>
      <c r="O19" s="167"/>
      <c r="P19" s="147"/>
      <c r="Q19" s="9"/>
      <c r="R19" s="9"/>
      <c r="S19" s="85"/>
      <c r="T19" s="11"/>
      <c r="U19" s="9"/>
      <c r="V19" s="9"/>
      <c r="W19" s="96"/>
      <c r="X19" s="102">
        <f t="shared" si="2"/>
        <v>12</v>
      </c>
      <c r="Y19" s="26">
        <v>0</v>
      </c>
      <c r="Z19" s="26">
        <f t="shared" si="2"/>
        <v>4</v>
      </c>
      <c r="AA19" s="28" t="s">
        <v>0</v>
      </c>
      <c r="AB19" s="187" t="s">
        <v>140</v>
      </c>
      <c r="AC19" s="188" t="s">
        <v>147</v>
      </c>
    </row>
    <row r="20" spans="1:29" ht="15.75" customHeight="1" x14ac:dyDescent="0.25">
      <c r="A20" s="136" t="s">
        <v>103</v>
      </c>
      <c r="B20" s="137" t="s">
        <v>0</v>
      </c>
      <c r="C20" s="135" t="s">
        <v>63</v>
      </c>
      <c r="D20" s="11"/>
      <c r="E20" s="9"/>
      <c r="F20" s="9"/>
      <c r="G20" s="144"/>
      <c r="H20" s="11">
        <v>12</v>
      </c>
      <c r="I20" s="9">
        <v>0</v>
      </c>
      <c r="J20" s="9">
        <v>3</v>
      </c>
      <c r="K20" s="144" t="s">
        <v>0</v>
      </c>
      <c r="L20" s="11"/>
      <c r="M20" s="9"/>
      <c r="N20" s="9"/>
      <c r="O20" s="167"/>
      <c r="P20" s="147"/>
      <c r="Q20" s="9"/>
      <c r="R20" s="9"/>
      <c r="S20" s="85"/>
      <c r="T20" s="11"/>
      <c r="U20" s="9"/>
      <c r="V20" s="9"/>
      <c r="W20" s="96"/>
      <c r="X20" s="102">
        <f t="shared" si="2"/>
        <v>12</v>
      </c>
      <c r="Y20" s="26">
        <v>0</v>
      </c>
      <c r="Z20" s="26">
        <f t="shared" si="2"/>
        <v>3</v>
      </c>
      <c r="AA20" s="28" t="s">
        <v>0</v>
      </c>
      <c r="AB20" s="187" t="s">
        <v>176</v>
      </c>
      <c r="AC20" s="188" t="s">
        <v>182</v>
      </c>
    </row>
    <row r="21" spans="1:29" ht="15.75" customHeight="1" x14ac:dyDescent="0.25">
      <c r="A21" s="136" t="s">
        <v>104</v>
      </c>
      <c r="B21" s="137" t="s">
        <v>0</v>
      </c>
      <c r="C21" s="135" t="s">
        <v>64</v>
      </c>
      <c r="D21" s="11"/>
      <c r="E21" s="9"/>
      <c r="F21" s="9"/>
      <c r="G21" s="144"/>
      <c r="H21" s="11">
        <v>12</v>
      </c>
      <c r="I21" s="9">
        <v>0</v>
      </c>
      <c r="J21" s="9">
        <v>3</v>
      </c>
      <c r="K21" s="144" t="s">
        <v>0</v>
      </c>
      <c r="L21" s="11"/>
      <c r="M21" s="9"/>
      <c r="N21" s="9"/>
      <c r="O21" s="175"/>
      <c r="P21" s="147"/>
      <c r="Q21" s="9"/>
      <c r="R21" s="9"/>
      <c r="S21" s="85"/>
      <c r="T21" s="11"/>
      <c r="U21" s="9"/>
      <c r="V21" s="9"/>
      <c r="W21" s="96"/>
      <c r="X21" s="102">
        <f t="shared" si="2"/>
        <v>12</v>
      </c>
      <c r="Y21" s="26">
        <v>0</v>
      </c>
      <c r="Z21" s="26">
        <f t="shared" si="2"/>
        <v>3</v>
      </c>
      <c r="AA21" s="28" t="s">
        <v>0</v>
      </c>
      <c r="AB21" s="187" t="s">
        <v>177</v>
      </c>
      <c r="AC21" s="188" t="s">
        <v>148</v>
      </c>
    </row>
    <row r="22" spans="1:29" ht="15.75" customHeight="1" x14ac:dyDescent="0.25">
      <c r="A22" s="285" t="s">
        <v>105</v>
      </c>
      <c r="B22" s="137" t="s">
        <v>0</v>
      </c>
      <c r="C22" s="284" t="s">
        <v>65</v>
      </c>
      <c r="D22" s="11"/>
      <c r="E22" s="9"/>
      <c r="F22" s="9"/>
      <c r="G22" s="144"/>
      <c r="H22" s="11">
        <v>0</v>
      </c>
      <c r="I22" s="9">
        <v>14</v>
      </c>
      <c r="J22" s="9">
        <v>4</v>
      </c>
      <c r="K22" s="144" t="s">
        <v>54</v>
      </c>
      <c r="L22" s="11"/>
      <c r="M22" s="9"/>
      <c r="N22" s="9"/>
      <c r="O22" s="175"/>
      <c r="P22" s="147"/>
      <c r="Q22" s="9"/>
      <c r="R22" s="9"/>
      <c r="S22" s="85"/>
      <c r="T22" s="11"/>
      <c r="U22" s="9"/>
      <c r="V22" s="9"/>
      <c r="W22" s="96"/>
      <c r="X22" s="102">
        <v>0</v>
      </c>
      <c r="Y22" s="26">
        <v>14</v>
      </c>
      <c r="Z22" s="26">
        <f t="shared" si="2"/>
        <v>4</v>
      </c>
      <c r="AA22" s="28" t="s">
        <v>54</v>
      </c>
      <c r="AB22" s="195" t="s">
        <v>200</v>
      </c>
      <c r="AC22" s="188" t="s">
        <v>149</v>
      </c>
    </row>
    <row r="23" spans="1:29" ht="15.75" customHeight="1" x14ac:dyDescent="0.25">
      <c r="A23" s="285" t="s">
        <v>188</v>
      </c>
      <c r="B23" s="137" t="s">
        <v>0</v>
      </c>
      <c r="C23" s="284" t="s">
        <v>66</v>
      </c>
      <c r="D23" s="11"/>
      <c r="E23" s="9"/>
      <c r="F23" s="9"/>
      <c r="G23" s="144"/>
      <c r="H23" s="11">
        <v>10</v>
      </c>
      <c r="I23" s="9">
        <v>0</v>
      </c>
      <c r="J23" s="9">
        <v>3</v>
      </c>
      <c r="K23" s="144" t="s">
        <v>0</v>
      </c>
      <c r="L23" s="11"/>
      <c r="M23" s="9"/>
      <c r="N23" s="9"/>
      <c r="O23" s="175"/>
      <c r="P23" s="147"/>
      <c r="Q23" s="9"/>
      <c r="R23" s="9"/>
      <c r="S23" s="85"/>
      <c r="T23" s="11"/>
      <c r="U23" s="9"/>
      <c r="V23" s="9"/>
      <c r="W23" s="96"/>
      <c r="X23" s="102">
        <f t="shared" si="2"/>
        <v>10</v>
      </c>
      <c r="Y23" s="26">
        <v>0</v>
      </c>
      <c r="Z23" s="26">
        <f t="shared" si="2"/>
        <v>3</v>
      </c>
      <c r="AA23" s="28" t="s">
        <v>0</v>
      </c>
      <c r="AB23" s="195" t="s">
        <v>201</v>
      </c>
      <c r="AC23" s="196" t="s">
        <v>193</v>
      </c>
    </row>
    <row r="24" spans="1:29" ht="15.75" customHeight="1" x14ac:dyDescent="0.25">
      <c r="A24" s="285" t="s">
        <v>189</v>
      </c>
      <c r="B24" s="137" t="s">
        <v>0</v>
      </c>
      <c r="C24" s="284" t="s">
        <v>67</v>
      </c>
      <c r="D24" s="11"/>
      <c r="E24" s="9"/>
      <c r="F24" s="9"/>
      <c r="G24" s="144"/>
      <c r="H24" s="11">
        <v>10</v>
      </c>
      <c r="I24" s="9">
        <v>0</v>
      </c>
      <c r="J24" s="9">
        <v>3</v>
      </c>
      <c r="K24" s="144" t="s">
        <v>0</v>
      </c>
      <c r="L24" s="11"/>
      <c r="M24" s="9"/>
      <c r="N24" s="9"/>
      <c r="O24" s="175"/>
      <c r="P24" s="147"/>
      <c r="Q24" s="9"/>
      <c r="R24" s="9"/>
      <c r="S24" s="85"/>
      <c r="T24" s="11"/>
      <c r="U24" s="9"/>
      <c r="V24" s="9"/>
      <c r="W24" s="96"/>
      <c r="X24" s="102">
        <f t="shared" si="2"/>
        <v>10</v>
      </c>
      <c r="Y24" s="26">
        <v>0</v>
      </c>
      <c r="Z24" s="26">
        <f t="shared" si="2"/>
        <v>3</v>
      </c>
      <c r="AA24" s="28" t="s">
        <v>0</v>
      </c>
      <c r="AB24" s="195" t="s">
        <v>199</v>
      </c>
      <c r="AC24" s="188" t="s">
        <v>150</v>
      </c>
    </row>
    <row r="25" spans="1:29" ht="15.75" customHeight="1" x14ac:dyDescent="0.25">
      <c r="A25" s="136" t="s">
        <v>106</v>
      </c>
      <c r="B25" s="137" t="s">
        <v>0</v>
      </c>
      <c r="C25" s="135" t="s">
        <v>68</v>
      </c>
      <c r="D25" s="11"/>
      <c r="E25" s="9"/>
      <c r="F25" s="9"/>
      <c r="G25" s="144"/>
      <c r="H25" s="11">
        <v>8</v>
      </c>
      <c r="I25" s="9">
        <v>4</v>
      </c>
      <c r="J25" s="9">
        <v>4</v>
      </c>
      <c r="K25" s="144" t="s">
        <v>0</v>
      </c>
      <c r="L25" s="11"/>
      <c r="M25" s="9"/>
      <c r="N25" s="9"/>
      <c r="O25" s="175"/>
      <c r="P25" s="147"/>
      <c r="Q25" s="9"/>
      <c r="R25" s="9"/>
      <c r="S25" s="85"/>
      <c r="T25" s="11"/>
      <c r="U25" s="9"/>
      <c r="V25" s="9"/>
      <c r="W25" s="96"/>
      <c r="X25" s="102">
        <f t="shared" si="2"/>
        <v>8</v>
      </c>
      <c r="Y25" s="26">
        <v>4</v>
      </c>
      <c r="Z25" s="26">
        <f t="shared" si="2"/>
        <v>4</v>
      </c>
      <c r="AA25" s="28" t="s">
        <v>0</v>
      </c>
      <c r="AB25" s="187" t="s">
        <v>173</v>
      </c>
      <c r="AC25" s="188" t="s">
        <v>181</v>
      </c>
    </row>
    <row r="26" spans="1:29" ht="15.75" customHeight="1" x14ac:dyDescent="0.25">
      <c r="A26" s="285" t="s">
        <v>107</v>
      </c>
      <c r="B26" s="137" t="s">
        <v>0</v>
      </c>
      <c r="C26" s="284" t="s">
        <v>69</v>
      </c>
      <c r="D26" s="11"/>
      <c r="E26" s="9"/>
      <c r="F26" s="9"/>
      <c r="G26" s="144"/>
      <c r="H26" s="11">
        <v>8</v>
      </c>
      <c r="I26" s="9">
        <v>8</v>
      </c>
      <c r="J26" s="9">
        <v>3</v>
      </c>
      <c r="K26" s="144" t="s">
        <v>0</v>
      </c>
      <c r="L26" s="11"/>
      <c r="M26" s="9"/>
      <c r="N26" s="9"/>
      <c r="O26" s="144"/>
      <c r="P26" s="11"/>
      <c r="Q26" s="9"/>
      <c r="R26" s="9"/>
      <c r="S26" s="85"/>
      <c r="T26" s="11"/>
      <c r="U26" s="9"/>
      <c r="V26" s="9"/>
      <c r="W26" s="96"/>
      <c r="X26" s="102">
        <f t="shared" si="2"/>
        <v>8</v>
      </c>
      <c r="Y26" s="26">
        <f t="shared" si="2"/>
        <v>8</v>
      </c>
      <c r="Z26" s="26">
        <f t="shared" si="2"/>
        <v>3</v>
      </c>
      <c r="AA26" s="28" t="s">
        <v>0</v>
      </c>
      <c r="AB26" s="187" t="s">
        <v>172</v>
      </c>
      <c r="AC26" s="191" t="s">
        <v>207</v>
      </c>
    </row>
    <row r="27" spans="1:29" ht="15.75" customHeight="1" thickBot="1" x14ac:dyDescent="0.35">
      <c r="A27" s="120" t="s">
        <v>108</v>
      </c>
      <c r="B27" s="137" t="s">
        <v>0</v>
      </c>
      <c r="C27" s="14" t="s">
        <v>70</v>
      </c>
      <c r="D27" s="11"/>
      <c r="E27" s="9"/>
      <c r="F27" s="9"/>
      <c r="G27" s="85"/>
      <c r="H27" s="11">
        <v>14</v>
      </c>
      <c r="I27" s="9">
        <v>4</v>
      </c>
      <c r="J27" s="9">
        <v>4</v>
      </c>
      <c r="K27" s="144" t="s">
        <v>0</v>
      </c>
      <c r="L27" s="11"/>
      <c r="M27" s="9"/>
      <c r="N27" s="9"/>
      <c r="O27" s="85"/>
      <c r="P27" s="147"/>
      <c r="Q27" s="9"/>
      <c r="R27" s="9"/>
      <c r="S27" s="12"/>
      <c r="T27" s="11"/>
      <c r="U27" s="9"/>
      <c r="V27" s="9"/>
      <c r="W27" s="97"/>
      <c r="X27" s="102">
        <f t="shared" si="2"/>
        <v>14</v>
      </c>
      <c r="Y27" s="26">
        <f t="shared" si="2"/>
        <v>4</v>
      </c>
      <c r="Z27" s="26">
        <f t="shared" si="2"/>
        <v>4</v>
      </c>
      <c r="AA27" s="28" t="s">
        <v>0</v>
      </c>
      <c r="AB27" s="187" t="s">
        <v>175</v>
      </c>
      <c r="AC27" s="188" t="s">
        <v>145</v>
      </c>
    </row>
    <row r="28" spans="1:29" s="13" customFormat="1" ht="15.75" customHeight="1" thickBot="1" x14ac:dyDescent="0.35">
      <c r="A28" s="121"/>
      <c r="B28" s="71"/>
      <c r="C28" s="49" t="s">
        <v>22</v>
      </c>
      <c r="D28" s="50">
        <f t="shared" ref="D28:Z28" si="3">SUM(D10:D27)</f>
        <v>104</v>
      </c>
      <c r="E28" s="51">
        <f t="shared" si="3"/>
        <v>14</v>
      </c>
      <c r="F28" s="52">
        <f t="shared" si="3"/>
        <v>30</v>
      </c>
      <c r="G28" s="53">
        <f t="shared" si="3"/>
        <v>0</v>
      </c>
      <c r="H28" s="54">
        <f t="shared" si="3"/>
        <v>86</v>
      </c>
      <c r="I28" s="52">
        <f t="shared" si="3"/>
        <v>30</v>
      </c>
      <c r="J28" s="52">
        <f t="shared" si="3"/>
        <v>31</v>
      </c>
      <c r="K28" s="53">
        <f t="shared" si="3"/>
        <v>0</v>
      </c>
      <c r="L28" s="50">
        <f t="shared" si="3"/>
        <v>0</v>
      </c>
      <c r="M28" s="52">
        <f t="shared" si="3"/>
        <v>0</v>
      </c>
      <c r="N28" s="52">
        <f t="shared" si="3"/>
        <v>0</v>
      </c>
      <c r="O28" s="53">
        <f t="shared" si="3"/>
        <v>0</v>
      </c>
      <c r="P28" s="54">
        <f t="shared" si="3"/>
        <v>0</v>
      </c>
      <c r="Q28" s="52">
        <f t="shared" si="3"/>
        <v>0</v>
      </c>
      <c r="R28" s="52">
        <f t="shared" si="3"/>
        <v>0</v>
      </c>
      <c r="S28" s="53">
        <f t="shared" si="3"/>
        <v>0</v>
      </c>
      <c r="T28" s="50">
        <f t="shared" si="3"/>
        <v>0</v>
      </c>
      <c r="U28" s="52">
        <f t="shared" si="3"/>
        <v>0</v>
      </c>
      <c r="V28" s="52">
        <f t="shared" si="3"/>
        <v>0</v>
      </c>
      <c r="W28" s="104">
        <f t="shared" si="3"/>
        <v>0</v>
      </c>
      <c r="X28" s="131">
        <f t="shared" si="3"/>
        <v>190</v>
      </c>
      <c r="Y28" s="52">
        <f t="shared" si="3"/>
        <v>44</v>
      </c>
      <c r="Z28" s="52">
        <f t="shared" si="3"/>
        <v>61</v>
      </c>
      <c r="AA28" s="186" t="s">
        <v>36</v>
      </c>
    </row>
    <row r="29" spans="1:29" s="13" customFormat="1" ht="18" thickBot="1" x14ac:dyDescent="0.35">
      <c r="A29" s="243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132"/>
      <c r="Y29" s="133"/>
      <c r="Z29" s="133"/>
      <c r="AA29" s="134"/>
    </row>
    <row r="30" spans="1:29" ht="17.25" thickBot="1" x14ac:dyDescent="0.35">
      <c r="A30" s="122"/>
      <c r="B30" s="36"/>
      <c r="C30" s="59" t="s">
        <v>19</v>
      </c>
      <c r="D30" s="60">
        <f>D28</f>
        <v>104</v>
      </c>
      <c r="E30" s="61">
        <f>E28</f>
        <v>14</v>
      </c>
      <c r="F30" s="129" t="s">
        <v>36</v>
      </c>
      <c r="G30" s="65" t="s">
        <v>36</v>
      </c>
      <c r="H30" s="60">
        <f>H28</f>
        <v>86</v>
      </c>
      <c r="I30" s="61">
        <f>I28</f>
        <v>30</v>
      </c>
      <c r="J30" s="129" t="s">
        <v>36</v>
      </c>
      <c r="K30" s="63" t="s">
        <v>36</v>
      </c>
      <c r="L30" s="64">
        <f>L28</f>
        <v>0</v>
      </c>
      <c r="M30" s="61">
        <f>M28</f>
        <v>0</v>
      </c>
      <c r="N30" s="129" t="s">
        <v>36</v>
      </c>
      <c r="O30" s="65" t="s">
        <v>36</v>
      </c>
      <c r="P30" s="64" t="e">
        <f>P28+#REF!</f>
        <v>#REF!</v>
      </c>
      <c r="Q30" s="61" t="e">
        <f>Q28+#REF!</f>
        <v>#REF!</v>
      </c>
      <c r="R30" s="129" t="s">
        <v>36</v>
      </c>
      <c r="S30" s="129" t="s">
        <v>36</v>
      </c>
      <c r="T30" s="61" t="e">
        <f>T28+#REF!</f>
        <v>#REF!</v>
      </c>
      <c r="U30" s="61" t="e">
        <f>U28+#REF!</f>
        <v>#REF!</v>
      </c>
      <c r="V30" s="129" t="s">
        <v>36</v>
      </c>
      <c r="W30" s="129" t="s">
        <v>36</v>
      </c>
      <c r="X30" s="130">
        <f>IF(D30+H30+L30=0,"",D30+H30+L30)</f>
        <v>190</v>
      </c>
      <c r="Y30" s="130">
        <f>IF(E30+I30+M30=0,"",E30+I30+M30)</f>
        <v>44</v>
      </c>
      <c r="Z30" s="129" t="s">
        <v>36</v>
      </c>
      <c r="AA30" s="82" t="s">
        <v>36</v>
      </c>
    </row>
    <row r="31" spans="1:29" s="4" customFormat="1" ht="17.25" thickTop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4"/>
      <c r="X31" s="105"/>
      <c r="Y31" s="106"/>
      <c r="Z31" s="106"/>
      <c r="AA31" s="107"/>
    </row>
    <row r="32" spans="1:29" s="4" customFormat="1" ht="15.75" customHeight="1" thickTop="1" x14ac:dyDescent="0.3">
      <c r="A32" s="123"/>
      <c r="B32" s="20"/>
      <c r="C32" s="17"/>
      <c r="D32" s="16"/>
      <c r="E32" s="16"/>
      <c r="F32" s="15"/>
      <c r="G32" s="67"/>
      <c r="H32" s="15"/>
      <c r="I32" s="16"/>
      <c r="J32" s="15"/>
      <c r="K32" s="15"/>
      <c r="L32" s="15"/>
      <c r="M32" s="16"/>
      <c r="N32" s="15"/>
      <c r="O32" s="15"/>
      <c r="P32" s="15"/>
      <c r="Q32" s="16"/>
      <c r="R32" s="15"/>
      <c r="S32" s="15"/>
      <c r="T32" s="15"/>
      <c r="U32" s="16"/>
      <c r="V32" s="15"/>
      <c r="W32" s="67"/>
      <c r="X32" s="109"/>
      <c r="Y32" s="110"/>
      <c r="Z32" s="110"/>
      <c r="AA32" s="111"/>
    </row>
    <row r="33" spans="1:27" s="4" customFormat="1" ht="9.9499999999999993" customHeight="1" x14ac:dyDescent="0.2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7"/>
      <c r="X33" s="92"/>
      <c r="Y33" s="91"/>
      <c r="Z33" s="91"/>
      <c r="AA33" s="108"/>
    </row>
    <row r="34" spans="1:27" s="4" customFormat="1" ht="15.75" customHeight="1" x14ac:dyDescent="0.2">
      <c r="A34" s="250" t="s">
        <v>43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92"/>
      <c r="Y34" s="91"/>
      <c r="Z34" s="91"/>
      <c r="AA34" s="108"/>
    </row>
    <row r="35" spans="1:27" s="4" customFormat="1" ht="15.75" customHeight="1" x14ac:dyDescent="0.3">
      <c r="A35" s="124"/>
      <c r="B35" s="31"/>
      <c r="C35" s="18" t="s">
        <v>29</v>
      </c>
      <c r="D35" s="88"/>
      <c r="E35" s="89"/>
      <c r="F35" s="26"/>
      <c r="G35" s="66">
        <f>COUNTIF(G10:G29,"A")</f>
        <v>0</v>
      </c>
      <c r="H35" s="88"/>
      <c r="I35" s="89"/>
      <c r="J35" s="26"/>
      <c r="K35" s="66">
        <f>COUNTIF(K10:K29,"A")</f>
        <v>0</v>
      </c>
      <c r="L35" s="88"/>
      <c r="M35" s="89"/>
      <c r="N35" s="26"/>
      <c r="O35" s="66">
        <f>COUNTIF(O10:O29,"A")</f>
        <v>0</v>
      </c>
      <c r="P35" s="88"/>
      <c r="Q35" s="89"/>
      <c r="R35" s="26"/>
      <c r="S35" s="66">
        <f>COUNTIF(S10:S29,"A")</f>
        <v>0</v>
      </c>
      <c r="T35" s="88"/>
      <c r="U35" s="89"/>
      <c r="V35" s="26"/>
      <c r="W35" s="88">
        <f>COUNTIF(W10:W29,"A")</f>
        <v>0</v>
      </c>
      <c r="X35" s="92"/>
      <c r="Y35" s="91"/>
      <c r="Z35" s="41"/>
      <c r="AA35" s="37">
        <f t="shared" ref="AA35:AA45" si="4">SUM(D35:W35)</f>
        <v>0</v>
      </c>
    </row>
    <row r="36" spans="1:27" s="4" customFormat="1" ht="15.75" customHeight="1" x14ac:dyDescent="0.3">
      <c r="A36" s="124"/>
      <c r="B36" s="31"/>
      <c r="C36" s="18" t="s">
        <v>30</v>
      </c>
      <c r="D36" s="88"/>
      <c r="E36" s="89"/>
      <c r="F36" s="26"/>
      <c r="G36" s="66">
        <f>COUNTIF(G10:G29,"B")</f>
        <v>3</v>
      </c>
      <c r="H36" s="88"/>
      <c r="I36" s="89"/>
      <c r="J36" s="26"/>
      <c r="K36" s="66">
        <f>COUNTIF(K10:K29,"B")</f>
        <v>1</v>
      </c>
      <c r="L36" s="88"/>
      <c r="M36" s="89"/>
      <c r="N36" s="26"/>
      <c r="O36" s="66">
        <f>COUNTIF(O10:O29,"B")</f>
        <v>0</v>
      </c>
      <c r="P36" s="88"/>
      <c r="Q36" s="89"/>
      <c r="R36" s="26"/>
      <c r="S36" s="66">
        <f>COUNTIF(S10:S29,"B")</f>
        <v>0</v>
      </c>
      <c r="T36" s="88"/>
      <c r="U36" s="89"/>
      <c r="V36" s="26"/>
      <c r="W36" s="88">
        <f>COUNTIF(W10:W29,"B")</f>
        <v>0</v>
      </c>
      <c r="X36" s="92"/>
      <c r="Y36" s="91"/>
      <c r="Z36" s="41"/>
      <c r="AA36" s="37">
        <f t="shared" si="4"/>
        <v>4</v>
      </c>
    </row>
    <row r="37" spans="1:27" s="4" customFormat="1" ht="15.75" customHeight="1" x14ac:dyDescent="0.3">
      <c r="A37" s="124"/>
      <c r="B37" s="31"/>
      <c r="C37" s="18" t="s">
        <v>31</v>
      </c>
      <c r="D37" s="88"/>
      <c r="E37" s="89"/>
      <c r="F37" s="26"/>
      <c r="G37" s="66">
        <f>COUNTIF(G10:G29,"F")</f>
        <v>0</v>
      </c>
      <c r="H37" s="88"/>
      <c r="I37" s="89"/>
      <c r="J37" s="26"/>
      <c r="K37" s="66">
        <f>COUNTIF(K10:K29,"F")</f>
        <v>0</v>
      </c>
      <c r="L37" s="88"/>
      <c r="M37" s="89"/>
      <c r="N37" s="26"/>
      <c r="O37" s="66">
        <f>COUNTIF(O10:O29,"F")</f>
        <v>0</v>
      </c>
      <c r="P37" s="88"/>
      <c r="Q37" s="89"/>
      <c r="R37" s="26"/>
      <c r="S37" s="66">
        <f>COUNTIF(S10:S29,"F")</f>
        <v>0</v>
      </c>
      <c r="T37" s="88"/>
      <c r="U37" s="89"/>
      <c r="V37" s="26"/>
      <c r="W37" s="88">
        <f>COUNTIF(W10:W29,"F")</f>
        <v>0</v>
      </c>
      <c r="X37" s="92"/>
      <c r="Y37" s="91"/>
      <c r="Z37" s="41"/>
      <c r="AA37" s="37">
        <f t="shared" si="4"/>
        <v>0</v>
      </c>
    </row>
    <row r="38" spans="1:27" s="4" customFormat="1" ht="15.75" customHeight="1" x14ac:dyDescent="0.3">
      <c r="A38" s="124"/>
      <c r="B38" s="31"/>
      <c r="C38" s="18" t="s">
        <v>32</v>
      </c>
      <c r="D38" s="88"/>
      <c r="E38" s="89"/>
      <c r="F38" s="26"/>
      <c r="G38" s="66">
        <f>COUNTIF(G10:G29,"F(z)")</f>
        <v>0</v>
      </c>
      <c r="H38" s="88"/>
      <c r="I38" s="89"/>
      <c r="J38" s="26"/>
      <c r="K38" s="66">
        <f>COUNTIF(K10:K29,"F(z)")</f>
        <v>0</v>
      </c>
      <c r="L38" s="88"/>
      <c r="M38" s="89"/>
      <c r="N38" s="26"/>
      <c r="O38" s="66">
        <f>COUNTIF(O10:O29,"F(z)")</f>
        <v>0</v>
      </c>
      <c r="P38" s="88"/>
      <c r="Q38" s="89"/>
      <c r="R38" s="26"/>
      <c r="S38" s="66">
        <f>COUNTIF(S10:S29,"F(z)")</f>
        <v>0</v>
      </c>
      <c r="T38" s="88"/>
      <c r="U38" s="89"/>
      <c r="V38" s="26"/>
      <c r="W38" s="88">
        <f>COUNTIF(W10:W29,"F(z)")</f>
        <v>0</v>
      </c>
      <c r="X38" s="92"/>
      <c r="Y38" s="91"/>
      <c r="Z38" s="41"/>
      <c r="AA38" s="37">
        <f t="shared" si="4"/>
        <v>0</v>
      </c>
    </row>
    <row r="39" spans="1:27" s="4" customFormat="1" ht="15.75" customHeight="1" x14ac:dyDescent="0.3">
      <c r="A39" s="124"/>
      <c r="B39" s="31"/>
      <c r="C39" s="18" t="s">
        <v>18</v>
      </c>
      <c r="D39" s="88"/>
      <c r="E39" s="89"/>
      <c r="F39" s="26"/>
      <c r="G39" s="66">
        <f>COUNTIF(G10:G29,"G")</f>
        <v>1</v>
      </c>
      <c r="H39" s="88"/>
      <c r="I39" s="89"/>
      <c r="J39" s="26"/>
      <c r="K39" s="66">
        <f>COUNTIF(K10:K29,"G")</f>
        <v>0</v>
      </c>
      <c r="L39" s="88"/>
      <c r="M39" s="89"/>
      <c r="N39" s="26"/>
      <c r="O39" s="66">
        <f>COUNTIF(O10:O29,"G")</f>
        <v>0</v>
      </c>
      <c r="P39" s="88"/>
      <c r="Q39" s="89"/>
      <c r="R39" s="26"/>
      <c r="S39" s="66">
        <f>COUNTIF(S10:S29,"G")</f>
        <v>0</v>
      </c>
      <c r="T39" s="88"/>
      <c r="U39" s="89"/>
      <c r="V39" s="26"/>
      <c r="W39" s="88">
        <f>COUNTIF(W10:W29,"G")</f>
        <v>0</v>
      </c>
      <c r="X39" s="92"/>
      <c r="Y39" s="91"/>
      <c r="Z39" s="41"/>
      <c r="AA39" s="37">
        <f t="shared" si="4"/>
        <v>1</v>
      </c>
    </row>
    <row r="40" spans="1:27" s="4" customFormat="1" ht="15.75" customHeight="1" x14ac:dyDescent="0.3">
      <c r="A40" s="124"/>
      <c r="B40" s="31"/>
      <c r="C40" s="18" t="s">
        <v>33</v>
      </c>
      <c r="D40" s="88"/>
      <c r="E40" s="89"/>
      <c r="F40" s="26"/>
      <c r="G40" s="66">
        <f>COUNTIF(G10:G29,"G(Z)")</f>
        <v>0</v>
      </c>
      <c r="H40" s="88"/>
      <c r="I40" s="89"/>
      <c r="J40" s="26"/>
      <c r="K40" s="66">
        <f>COUNTIF(K10:K29,"G(Z)")</f>
        <v>0</v>
      </c>
      <c r="L40" s="88"/>
      <c r="M40" s="89"/>
      <c r="N40" s="26"/>
      <c r="O40" s="66">
        <f>COUNTIF(O10:O29,"G(Z)")</f>
        <v>0</v>
      </c>
      <c r="P40" s="88"/>
      <c r="Q40" s="89"/>
      <c r="R40" s="26"/>
      <c r="S40" s="66">
        <f>COUNTIF(S10:S29,"G(Z)")</f>
        <v>0</v>
      </c>
      <c r="T40" s="88"/>
      <c r="U40" s="89"/>
      <c r="V40" s="26"/>
      <c r="W40" s="88">
        <f>COUNTIF(W10:W29,"G(Z)")</f>
        <v>0</v>
      </c>
      <c r="X40" s="92"/>
      <c r="Y40" s="91"/>
      <c r="Z40" s="41"/>
      <c r="AA40" s="37">
        <f t="shared" si="4"/>
        <v>0</v>
      </c>
    </row>
    <row r="41" spans="1:27" s="4" customFormat="1" ht="15.75" customHeight="1" x14ac:dyDescent="0.3">
      <c r="A41" s="124"/>
      <c r="B41" s="31"/>
      <c r="C41" s="18" t="s">
        <v>135</v>
      </c>
      <c r="D41" s="88"/>
      <c r="E41" s="89"/>
      <c r="F41" s="26"/>
      <c r="G41" s="66">
        <v>5</v>
      </c>
      <c r="H41" s="88"/>
      <c r="I41" s="89"/>
      <c r="J41" s="26"/>
      <c r="K41" s="66">
        <v>8</v>
      </c>
      <c r="L41" s="88"/>
      <c r="M41" s="89"/>
      <c r="N41" s="26"/>
      <c r="O41" s="66">
        <f>COUNTIF(O12:O29,"v")</f>
        <v>0</v>
      </c>
      <c r="P41" s="88"/>
      <c r="Q41" s="89"/>
      <c r="R41" s="26"/>
      <c r="S41" s="66">
        <f>COUNTIF(S12:S29,"v")</f>
        <v>0</v>
      </c>
      <c r="T41" s="88"/>
      <c r="U41" s="89"/>
      <c r="V41" s="26"/>
      <c r="W41" s="88">
        <f>COUNTIF(W12:W29,"v")</f>
        <v>0</v>
      </c>
      <c r="X41" s="92"/>
      <c r="Y41" s="91"/>
      <c r="Z41" s="41"/>
      <c r="AA41" s="37">
        <f t="shared" si="4"/>
        <v>13</v>
      </c>
    </row>
    <row r="42" spans="1:27" s="4" customFormat="1" ht="15.75" customHeight="1" x14ac:dyDescent="0.3">
      <c r="A42" s="124"/>
      <c r="B42" s="31"/>
      <c r="C42" s="18" t="s">
        <v>136</v>
      </c>
      <c r="D42" s="88"/>
      <c r="E42" s="89"/>
      <c r="F42" s="26"/>
      <c r="G42" s="66">
        <f>COUNTIF(G10:G29,"V(Z)")</f>
        <v>0</v>
      </c>
      <c r="H42" s="88"/>
      <c r="I42" s="89"/>
      <c r="J42" s="26"/>
      <c r="K42" s="66">
        <f>COUNTIF(K10:K29,"V(Z)")</f>
        <v>0</v>
      </c>
      <c r="L42" s="88"/>
      <c r="M42" s="89"/>
      <c r="N42" s="26"/>
      <c r="O42" s="66">
        <f>COUNTIF(O10:O29,"V(Z)")</f>
        <v>0</v>
      </c>
      <c r="P42" s="88"/>
      <c r="Q42" s="89"/>
      <c r="R42" s="26"/>
      <c r="S42" s="66">
        <f>COUNTIF(S10:S29,"V(Z)")</f>
        <v>0</v>
      </c>
      <c r="T42" s="88"/>
      <c r="U42" s="89"/>
      <c r="V42" s="26"/>
      <c r="W42" s="88">
        <f>COUNTIF(W10:W29,"V(Z)")</f>
        <v>0</v>
      </c>
      <c r="X42" s="92"/>
      <c r="Y42" s="91"/>
      <c r="Z42" s="41"/>
      <c r="AA42" s="37">
        <f t="shared" si="4"/>
        <v>0</v>
      </c>
    </row>
    <row r="43" spans="1:27" s="4" customFormat="1" ht="15.75" customHeight="1" x14ac:dyDescent="0.3">
      <c r="A43" s="124"/>
      <c r="B43" s="31"/>
      <c r="C43" s="18" t="s">
        <v>34</v>
      </c>
      <c r="D43" s="88"/>
      <c r="E43" s="89"/>
      <c r="F43" s="26"/>
      <c r="G43" s="66">
        <f>COUNTIF(G10:G29,"AV")</f>
        <v>0</v>
      </c>
      <c r="H43" s="88"/>
      <c r="I43" s="89"/>
      <c r="J43" s="26"/>
      <c r="K43" s="66">
        <f>COUNTIF(K10:K29,"AV")</f>
        <v>0</v>
      </c>
      <c r="L43" s="88"/>
      <c r="M43" s="89"/>
      <c r="N43" s="26"/>
      <c r="O43" s="66">
        <f>COUNTIF(O10:O29,"AV")</f>
        <v>0</v>
      </c>
      <c r="P43" s="88"/>
      <c r="Q43" s="89"/>
      <c r="R43" s="26"/>
      <c r="S43" s="66">
        <f>COUNTIF(S10:S29,"AV")</f>
        <v>0</v>
      </c>
      <c r="T43" s="88"/>
      <c r="U43" s="89"/>
      <c r="V43" s="26"/>
      <c r="W43" s="88">
        <f>COUNTIF(W10:W29,"AV")</f>
        <v>0</v>
      </c>
      <c r="X43" s="92"/>
      <c r="Y43" s="91"/>
      <c r="Z43" s="41"/>
      <c r="AA43" s="37">
        <f t="shared" si="4"/>
        <v>0</v>
      </c>
    </row>
    <row r="44" spans="1:27" s="4" customFormat="1" ht="15.75" customHeight="1" x14ac:dyDescent="0.3">
      <c r="A44" s="124"/>
      <c r="B44" s="31"/>
      <c r="C44" s="18" t="s">
        <v>42</v>
      </c>
      <c r="D44" s="88"/>
      <c r="E44" s="89"/>
      <c r="F44" s="26"/>
      <c r="G44" s="66">
        <f>COUNTIF(G10:G29,"KO")</f>
        <v>0</v>
      </c>
      <c r="H44" s="88"/>
      <c r="I44" s="89"/>
      <c r="J44" s="26"/>
      <c r="K44" s="66">
        <f>COUNTIF(K10:K29,"KO")</f>
        <v>0</v>
      </c>
      <c r="L44" s="88"/>
      <c r="M44" s="89"/>
      <c r="N44" s="26"/>
      <c r="O44" s="66">
        <f>COUNTIF(O10:O29,"KO")</f>
        <v>0</v>
      </c>
      <c r="P44" s="88"/>
      <c r="Q44" s="89"/>
      <c r="R44" s="26"/>
      <c r="S44" s="66">
        <f>COUNTIF(S10:S29,"KO")</f>
        <v>0</v>
      </c>
      <c r="T44" s="88"/>
      <c r="U44" s="89"/>
      <c r="V44" s="26"/>
      <c r="W44" s="88">
        <f>COUNTIF(W10:W29,"KO")</f>
        <v>0</v>
      </c>
      <c r="X44" s="92"/>
      <c r="Y44" s="91"/>
      <c r="Z44" s="41"/>
      <c r="AA44" s="37">
        <f t="shared" si="4"/>
        <v>0</v>
      </c>
    </row>
    <row r="45" spans="1:27" s="4" customFormat="1" ht="15.75" customHeight="1" x14ac:dyDescent="0.25">
      <c r="A45" s="124"/>
      <c r="B45" s="38"/>
      <c r="C45" s="87" t="s">
        <v>35</v>
      </c>
      <c r="D45" s="90"/>
      <c r="E45" s="91"/>
      <c r="F45" s="41"/>
      <c r="G45" s="66">
        <f>COUNTIF(G10:G29,"Z")</f>
        <v>0</v>
      </c>
      <c r="H45" s="90"/>
      <c r="I45" s="91"/>
      <c r="J45" s="41"/>
      <c r="K45" s="66">
        <f>COUNTIF(K10:K29,"Z")</f>
        <v>0</v>
      </c>
      <c r="L45" s="90"/>
      <c r="M45" s="91"/>
      <c r="N45" s="41"/>
      <c r="O45" s="66">
        <f>COUNTIF(O10:O29,"Z")</f>
        <v>0</v>
      </c>
      <c r="P45" s="90"/>
      <c r="Q45" s="91"/>
      <c r="R45" s="41"/>
      <c r="S45" s="66">
        <f>COUNTIF(S10:S29,"Z")</f>
        <v>0</v>
      </c>
      <c r="T45" s="90"/>
      <c r="U45" s="91"/>
      <c r="V45" s="41"/>
      <c r="W45" s="88">
        <f>COUNTIF(W10:W29,"Z")</f>
        <v>0</v>
      </c>
      <c r="X45" s="92"/>
      <c r="Y45" s="91"/>
      <c r="Z45" s="41"/>
      <c r="AA45" s="37">
        <f t="shared" si="4"/>
        <v>0</v>
      </c>
    </row>
    <row r="46" spans="1:27" s="4" customFormat="1" ht="15.75" customHeight="1" x14ac:dyDescent="0.2">
      <c r="A46" s="247" t="s">
        <v>17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9"/>
      <c r="X46" s="240" t="s">
        <v>21</v>
      </c>
      <c r="Y46" s="241"/>
      <c r="Z46" s="242"/>
      <c r="AA46" s="37">
        <f>SUM(AA35:AA45)</f>
        <v>18</v>
      </c>
    </row>
    <row r="47" spans="1:27" s="4" customFormat="1" ht="15.75" customHeight="1" x14ac:dyDescent="0.2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3"/>
      <c r="X47" s="47"/>
      <c r="Y47" s="40"/>
      <c r="Z47" s="40"/>
      <c r="AA47" s="44"/>
    </row>
    <row r="48" spans="1:27" s="4" customFormat="1" ht="15.75" customHeight="1" x14ac:dyDescent="0.2">
      <c r="A48" s="231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47"/>
      <c r="Y48" s="40"/>
      <c r="Z48" s="40"/>
      <c r="AA48" s="45"/>
    </row>
    <row r="49" spans="1:27" s="4" customFormat="1" ht="15.75" customHeight="1" thickBot="1" x14ac:dyDescent="0.25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2"/>
      <c r="X49" s="48"/>
      <c r="Y49" s="43"/>
      <c r="Z49" s="43"/>
      <c r="AA49" s="46"/>
    </row>
    <row r="50" spans="1:27" s="4" customFormat="1" ht="15.75" customHeight="1" thickTop="1" x14ac:dyDescent="0.25">
      <c r="A50" s="125"/>
      <c r="B50" s="6"/>
      <c r="C50" s="6"/>
    </row>
    <row r="51" spans="1:27" s="4" customFormat="1" ht="15.75" customHeight="1" x14ac:dyDescent="0.25">
      <c r="A51" s="125"/>
      <c r="B51" s="6"/>
      <c r="C51" s="6"/>
    </row>
    <row r="52" spans="1:27" s="4" customFormat="1" ht="15.75" customHeight="1" x14ac:dyDescent="0.25">
      <c r="A52" s="125"/>
      <c r="B52" s="6"/>
      <c r="C52" s="6"/>
    </row>
    <row r="53" spans="1:27" s="4" customFormat="1" ht="15.75" customHeight="1" x14ac:dyDescent="0.25">
      <c r="A53" s="125"/>
      <c r="B53" s="6"/>
      <c r="C53" s="6"/>
    </row>
    <row r="54" spans="1:27" s="4" customFormat="1" ht="15.75" customHeight="1" x14ac:dyDescent="0.25">
      <c r="A54" s="125"/>
      <c r="B54" s="6"/>
      <c r="C54" s="6"/>
    </row>
    <row r="55" spans="1:27" s="4" customFormat="1" ht="15.75" customHeight="1" x14ac:dyDescent="0.25">
      <c r="A55" s="125"/>
      <c r="B55" s="6"/>
      <c r="C55" s="6"/>
    </row>
    <row r="56" spans="1:27" s="4" customFormat="1" ht="15.75" customHeight="1" x14ac:dyDescent="0.25">
      <c r="A56" s="125"/>
      <c r="B56" s="6"/>
      <c r="C56" s="6"/>
    </row>
    <row r="57" spans="1:27" s="4" customFormat="1" ht="15.75" customHeight="1" x14ac:dyDescent="0.25">
      <c r="A57" s="125"/>
      <c r="B57" s="6"/>
      <c r="C57" s="6"/>
    </row>
    <row r="58" spans="1:27" s="4" customFormat="1" ht="15.75" customHeight="1" x14ac:dyDescent="0.25">
      <c r="A58" s="125"/>
      <c r="B58" s="6"/>
      <c r="C58" s="6"/>
    </row>
    <row r="59" spans="1:27" s="4" customFormat="1" ht="15.75" customHeight="1" x14ac:dyDescent="0.25">
      <c r="A59" s="125"/>
      <c r="B59" s="6"/>
      <c r="C59" s="6"/>
    </row>
    <row r="60" spans="1:27" s="4" customFormat="1" ht="15.75" customHeight="1" x14ac:dyDescent="0.25">
      <c r="A60" s="125"/>
      <c r="B60" s="6"/>
      <c r="C60" s="6"/>
    </row>
    <row r="61" spans="1:27" s="4" customFormat="1" ht="15.75" customHeight="1" x14ac:dyDescent="0.25">
      <c r="A61" s="125"/>
      <c r="B61" s="6"/>
      <c r="C61" s="6"/>
    </row>
    <row r="62" spans="1:27" s="4" customFormat="1" ht="15.75" customHeight="1" x14ac:dyDescent="0.25">
      <c r="A62" s="125"/>
      <c r="B62" s="6"/>
      <c r="C62" s="6"/>
    </row>
    <row r="63" spans="1:27" s="4" customFormat="1" ht="15.75" customHeight="1" x14ac:dyDescent="0.25">
      <c r="A63" s="125"/>
      <c r="B63" s="6"/>
      <c r="C63" s="6"/>
    </row>
    <row r="64" spans="1:27" s="4" customFormat="1" ht="15.75" customHeight="1" x14ac:dyDescent="0.25">
      <c r="A64" s="125"/>
      <c r="B64" s="6"/>
      <c r="C64" s="6"/>
    </row>
    <row r="65" spans="1:3" s="4" customFormat="1" ht="15.75" customHeight="1" x14ac:dyDescent="0.25">
      <c r="A65" s="125"/>
      <c r="B65" s="6"/>
      <c r="C65" s="6"/>
    </row>
    <row r="66" spans="1:3" s="4" customFormat="1" ht="15.75" customHeight="1" x14ac:dyDescent="0.25">
      <c r="A66" s="125"/>
      <c r="B66" s="6"/>
      <c r="C66" s="6"/>
    </row>
    <row r="67" spans="1:3" s="4" customFormat="1" ht="15.75" customHeight="1" x14ac:dyDescent="0.25">
      <c r="A67" s="125"/>
      <c r="B67" s="6"/>
      <c r="C67" s="6"/>
    </row>
    <row r="68" spans="1:3" s="4" customFormat="1" ht="15.75" customHeight="1" x14ac:dyDescent="0.25">
      <c r="A68" s="125"/>
      <c r="B68" s="6"/>
      <c r="C68" s="6"/>
    </row>
    <row r="69" spans="1:3" s="4" customFormat="1" ht="15.75" customHeight="1" x14ac:dyDescent="0.25">
      <c r="A69" s="125"/>
      <c r="B69" s="6"/>
      <c r="C69" s="6"/>
    </row>
    <row r="70" spans="1:3" s="4" customFormat="1" ht="15.75" customHeight="1" x14ac:dyDescent="0.25">
      <c r="A70" s="125"/>
      <c r="B70" s="6"/>
      <c r="C70" s="6"/>
    </row>
    <row r="71" spans="1:3" s="4" customFormat="1" ht="15.75" customHeight="1" x14ac:dyDescent="0.25">
      <c r="A71" s="125"/>
      <c r="B71" s="6"/>
      <c r="C71" s="6"/>
    </row>
    <row r="72" spans="1:3" s="4" customFormat="1" ht="15.75" customHeight="1" x14ac:dyDescent="0.25">
      <c r="A72" s="125"/>
      <c r="B72" s="6"/>
      <c r="C72" s="6"/>
    </row>
    <row r="73" spans="1:3" s="4" customFormat="1" ht="15.75" customHeight="1" x14ac:dyDescent="0.25">
      <c r="A73" s="125"/>
      <c r="B73" s="6"/>
      <c r="C73" s="6"/>
    </row>
    <row r="74" spans="1:3" s="4" customFormat="1" ht="15.75" customHeight="1" x14ac:dyDescent="0.25">
      <c r="A74" s="125"/>
      <c r="B74" s="6"/>
      <c r="C74" s="6"/>
    </row>
    <row r="75" spans="1:3" s="4" customFormat="1" ht="15.75" customHeight="1" x14ac:dyDescent="0.25">
      <c r="A75" s="125"/>
      <c r="B75" s="6"/>
      <c r="C75" s="6"/>
    </row>
    <row r="76" spans="1:3" s="4" customFormat="1" ht="15.75" customHeight="1" x14ac:dyDescent="0.25">
      <c r="A76" s="125"/>
      <c r="B76" s="6"/>
      <c r="C76" s="6"/>
    </row>
    <row r="77" spans="1:3" s="4" customFormat="1" ht="15.75" customHeight="1" x14ac:dyDescent="0.25">
      <c r="A77" s="125"/>
      <c r="B77" s="6"/>
      <c r="C77" s="6"/>
    </row>
    <row r="78" spans="1:3" s="4" customFormat="1" ht="15.75" customHeight="1" x14ac:dyDescent="0.25">
      <c r="A78" s="125"/>
      <c r="B78" s="6"/>
      <c r="C78" s="6"/>
    </row>
    <row r="79" spans="1:3" s="4" customFormat="1" ht="15.75" customHeight="1" x14ac:dyDescent="0.25">
      <c r="A79" s="125"/>
      <c r="B79" s="6"/>
      <c r="C79" s="6"/>
    </row>
    <row r="80" spans="1:3" s="4" customFormat="1" ht="15.75" customHeight="1" x14ac:dyDescent="0.25">
      <c r="A80" s="125"/>
      <c r="B80" s="6"/>
      <c r="C80" s="6"/>
    </row>
    <row r="81" spans="1:3" s="4" customFormat="1" ht="15.75" customHeight="1" x14ac:dyDescent="0.25">
      <c r="A81" s="125"/>
      <c r="B81" s="6"/>
      <c r="C81" s="6"/>
    </row>
    <row r="82" spans="1:3" s="4" customFormat="1" ht="15.75" customHeight="1" x14ac:dyDescent="0.25">
      <c r="A82" s="125"/>
      <c r="B82" s="6"/>
      <c r="C82" s="6"/>
    </row>
    <row r="83" spans="1:3" s="4" customFormat="1" ht="15.75" customHeight="1" x14ac:dyDescent="0.25">
      <c r="A83" s="125"/>
      <c r="B83" s="6"/>
      <c r="C83" s="6"/>
    </row>
    <row r="84" spans="1:3" s="4" customFormat="1" ht="15.75" customHeight="1" x14ac:dyDescent="0.25">
      <c r="A84" s="125"/>
      <c r="B84" s="6"/>
      <c r="C84" s="6"/>
    </row>
    <row r="85" spans="1:3" s="4" customFormat="1" ht="15.75" customHeight="1" x14ac:dyDescent="0.25">
      <c r="A85" s="125"/>
      <c r="B85" s="6"/>
      <c r="C85" s="6"/>
    </row>
    <row r="86" spans="1:3" s="4" customFormat="1" ht="15.75" customHeight="1" x14ac:dyDescent="0.25">
      <c r="A86" s="125"/>
      <c r="B86" s="6"/>
      <c r="C86" s="6"/>
    </row>
    <row r="87" spans="1:3" s="4" customFormat="1" ht="15.75" customHeight="1" x14ac:dyDescent="0.25">
      <c r="A87" s="125"/>
      <c r="B87" s="6"/>
      <c r="C87" s="6"/>
    </row>
    <row r="88" spans="1:3" s="4" customFormat="1" ht="15.75" customHeight="1" x14ac:dyDescent="0.25">
      <c r="A88" s="125"/>
      <c r="B88" s="6"/>
      <c r="C88" s="6"/>
    </row>
    <row r="89" spans="1:3" s="4" customFormat="1" ht="15.75" customHeight="1" x14ac:dyDescent="0.25">
      <c r="A89" s="125"/>
      <c r="B89" s="6"/>
      <c r="C89" s="6"/>
    </row>
    <row r="90" spans="1:3" s="4" customFormat="1" ht="15.75" customHeight="1" x14ac:dyDescent="0.25">
      <c r="A90" s="125"/>
      <c r="B90" s="6"/>
      <c r="C90" s="6"/>
    </row>
    <row r="91" spans="1:3" s="4" customFormat="1" ht="15.75" customHeight="1" x14ac:dyDescent="0.25">
      <c r="A91" s="125"/>
      <c r="B91" s="6"/>
      <c r="C91" s="6"/>
    </row>
    <row r="92" spans="1:3" s="4" customFormat="1" ht="15.75" customHeight="1" x14ac:dyDescent="0.25">
      <c r="A92" s="125"/>
      <c r="B92" s="6"/>
      <c r="C92" s="6"/>
    </row>
    <row r="93" spans="1:3" s="4" customFormat="1" ht="15.75" customHeight="1" x14ac:dyDescent="0.25">
      <c r="A93" s="125"/>
      <c r="B93" s="6"/>
      <c r="C93" s="6"/>
    </row>
    <row r="94" spans="1:3" s="4" customFormat="1" ht="15.75" customHeight="1" x14ac:dyDescent="0.25">
      <c r="A94" s="125"/>
      <c r="B94" s="6"/>
      <c r="C94" s="6"/>
    </row>
    <row r="95" spans="1:3" s="4" customFormat="1" ht="15.75" customHeight="1" x14ac:dyDescent="0.25">
      <c r="A95" s="125"/>
      <c r="B95" s="6"/>
      <c r="C95" s="6"/>
    </row>
    <row r="96" spans="1:3" s="4" customFormat="1" ht="15.75" customHeight="1" x14ac:dyDescent="0.25">
      <c r="A96" s="125"/>
      <c r="B96" s="6"/>
      <c r="C96" s="6"/>
    </row>
    <row r="97" spans="1:3" s="4" customFormat="1" ht="15.75" customHeight="1" x14ac:dyDescent="0.25">
      <c r="A97" s="125"/>
      <c r="B97" s="6"/>
      <c r="C97" s="6"/>
    </row>
    <row r="98" spans="1:3" s="4" customFormat="1" ht="15.75" customHeight="1" x14ac:dyDescent="0.25">
      <c r="A98" s="125"/>
      <c r="B98" s="6"/>
      <c r="C98" s="6"/>
    </row>
    <row r="99" spans="1:3" s="4" customFormat="1" ht="15.75" customHeight="1" x14ac:dyDescent="0.25">
      <c r="A99" s="125"/>
      <c r="B99" s="6"/>
      <c r="C99" s="6"/>
    </row>
    <row r="100" spans="1:3" s="4" customFormat="1" ht="15.75" customHeight="1" x14ac:dyDescent="0.25">
      <c r="A100" s="125"/>
      <c r="B100" s="6"/>
      <c r="C100" s="6"/>
    </row>
    <row r="101" spans="1:3" s="4" customFormat="1" ht="15.75" customHeight="1" x14ac:dyDescent="0.25">
      <c r="A101" s="125"/>
      <c r="B101" s="6"/>
      <c r="C101" s="6"/>
    </row>
    <row r="102" spans="1:3" s="4" customFormat="1" ht="15.75" customHeight="1" x14ac:dyDescent="0.25">
      <c r="A102" s="125"/>
      <c r="B102" s="6"/>
      <c r="C102" s="6"/>
    </row>
    <row r="103" spans="1:3" s="4" customFormat="1" ht="15.75" customHeight="1" x14ac:dyDescent="0.25">
      <c r="A103" s="125"/>
      <c r="B103" s="6"/>
      <c r="C103" s="6"/>
    </row>
    <row r="104" spans="1:3" s="4" customFormat="1" ht="15.75" customHeight="1" x14ac:dyDescent="0.25">
      <c r="A104" s="125"/>
      <c r="B104" s="6"/>
      <c r="C104" s="6"/>
    </row>
    <row r="105" spans="1:3" s="4" customFormat="1" ht="15.75" customHeight="1" x14ac:dyDescent="0.25">
      <c r="A105" s="125"/>
      <c r="B105" s="6"/>
      <c r="C105" s="6"/>
    </row>
    <row r="106" spans="1:3" s="4" customFormat="1" ht="15.75" customHeight="1" x14ac:dyDescent="0.25">
      <c r="A106" s="125"/>
      <c r="B106" s="6"/>
      <c r="C106" s="6"/>
    </row>
    <row r="107" spans="1:3" s="4" customFormat="1" ht="15.75" customHeight="1" x14ac:dyDescent="0.25">
      <c r="A107" s="125"/>
      <c r="B107" s="6"/>
      <c r="C107" s="6"/>
    </row>
    <row r="108" spans="1:3" s="4" customFormat="1" ht="15.75" customHeight="1" x14ac:dyDescent="0.25">
      <c r="A108" s="125"/>
      <c r="B108" s="6"/>
      <c r="C108" s="6"/>
    </row>
    <row r="109" spans="1:3" s="4" customFormat="1" ht="15.75" customHeight="1" x14ac:dyDescent="0.25">
      <c r="A109" s="125"/>
      <c r="B109" s="6"/>
      <c r="C109" s="6"/>
    </row>
    <row r="110" spans="1:3" s="4" customFormat="1" ht="15.75" customHeight="1" x14ac:dyDescent="0.25">
      <c r="A110" s="125"/>
      <c r="B110" s="6"/>
      <c r="C110" s="6"/>
    </row>
    <row r="111" spans="1:3" s="4" customFormat="1" ht="15.75" customHeight="1" x14ac:dyDescent="0.25">
      <c r="A111" s="125"/>
      <c r="B111" s="6"/>
      <c r="C111" s="6"/>
    </row>
    <row r="112" spans="1:3" s="4" customFormat="1" ht="15.75" customHeight="1" x14ac:dyDescent="0.25">
      <c r="A112" s="125"/>
      <c r="B112" s="6"/>
      <c r="C112" s="6"/>
    </row>
    <row r="113" spans="1:3" s="4" customFormat="1" ht="15.75" customHeight="1" x14ac:dyDescent="0.25">
      <c r="A113" s="125"/>
      <c r="B113" s="5"/>
      <c r="C113" s="5"/>
    </row>
    <row r="114" spans="1:3" s="4" customFormat="1" ht="15.75" customHeight="1" x14ac:dyDescent="0.25">
      <c r="A114" s="125"/>
      <c r="B114" s="5"/>
      <c r="C114" s="5"/>
    </row>
    <row r="115" spans="1:3" s="4" customFormat="1" ht="15.75" customHeight="1" x14ac:dyDescent="0.25">
      <c r="A115" s="125"/>
      <c r="B115" s="5"/>
      <c r="C115" s="5"/>
    </row>
    <row r="116" spans="1:3" s="4" customFormat="1" ht="15.75" customHeight="1" x14ac:dyDescent="0.25">
      <c r="A116" s="125"/>
      <c r="B116" s="5"/>
      <c r="C116" s="5"/>
    </row>
    <row r="117" spans="1:3" s="4" customFormat="1" ht="15.75" customHeight="1" x14ac:dyDescent="0.25">
      <c r="A117" s="125"/>
      <c r="B117" s="5"/>
      <c r="C117" s="5"/>
    </row>
    <row r="118" spans="1:3" s="4" customFormat="1" ht="15.75" customHeight="1" x14ac:dyDescent="0.25">
      <c r="A118" s="125"/>
      <c r="B118" s="5"/>
      <c r="C118" s="5"/>
    </row>
    <row r="119" spans="1:3" s="4" customFormat="1" ht="15.75" customHeight="1" x14ac:dyDescent="0.25">
      <c r="A119" s="125"/>
      <c r="B119" s="5"/>
      <c r="C119" s="5"/>
    </row>
    <row r="120" spans="1:3" s="4" customFormat="1" ht="15.75" customHeight="1" x14ac:dyDescent="0.25">
      <c r="A120" s="125"/>
      <c r="B120" s="5"/>
      <c r="C120" s="5"/>
    </row>
    <row r="121" spans="1:3" s="4" customFormat="1" ht="15.75" customHeight="1" x14ac:dyDescent="0.25">
      <c r="A121" s="125"/>
      <c r="B121" s="5"/>
      <c r="C121" s="5"/>
    </row>
    <row r="122" spans="1:3" ht="15.75" customHeight="1" x14ac:dyDescent="0.25">
      <c r="A122" s="126"/>
      <c r="B122" s="2"/>
      <c r="C122" s="2"/>
    </row>
    <row r="123" spans="1:3" ht="15.75" customHeight="1" x14ac:dyDescent="0.25">
      <c r="A123" s="126"/>
      <c r="B123" s="2"/>
      <c r="C123" s="2"/>
    </row>
    <row r="124" spans="1:3" ht="15.75" customHeight="1" x14ac:dyDescent="0.25">
      <c r="A124" s="126"/>
      <c r="B124" s="2"/>
      <c r="C124" s="2"/>
    </row>
    <row r="125" spans="1:3" ht="15.75" customHeight="1" x14ac:dyDescent="0.25">
      <c r="A125" s="126"/>
      <c r="B125" s="2"/>
      <c r="C125" s="2"/>
    </row>
    <row r="126" spans="1:3" ht="15.75" customHeight="1" x14ac:dyDescent="0.25">
      <c r="A126" s="126"/>
      <c r="B126" s="2"/>
      <c r="C126" s="2"/>
    </row>
    <row r="127" spans="1:3" ht="15.75" customHeight="1" x14ac:dyDescent="0.25">
      <c r="A127" s="126"/>
      <c r="B127" s="2"/>
      <c r="C127" s="2"/>
    </row>
    <row r="128" spans="1:3" ht="15.75" customHeight="1" x14ac:dyDescent="0.25">
      <c r="A128" s="126"/>
      <c r="B128" s="2"/>
      <c r="C128" s="2"/>
    </row>
    <row r="129" spans="1:3" ht="15.75" customHeight="1" x14ac:dyDescent="0.25">
      <c r="A129" s="126"/>
      <c r="B129" s="2"/>
      <c r="C129" s="2"/>
    </row>
    <row r="130" spans="1:3" ht="15.75" customHeight="1" x14ac:dyDescent="0.25">
      <c r="A130" s="126"/>
      <c r="B130" s="2"/>
      <c r="C130" s="2"/>
    </row>
    <row r="131" spans="1:3" ht="15.75" customHeight="1" x14ac:dyDescent="0.25">
      <c r="A131" s="126"/>
      <c r="B131" s="2"/>
      <c r="C131" s="2"/>
    </row>
    <row r="132" spans="1:3" ht="15.75" customHeight="1" x14ac:dyDescent="0.25">
      <c r="A132" s="126"/>
      <c r="B132" s="2"/>
      <c r="C132" s="2"/>
    </row>
    <row r="133" spans="1:3" ht="15.75" customHeight="1" x14ac:dyDescent="0.25">
      <c r="A133" s="126"/>
      <c r="B133" s="2"/>
      <c r="C133" s="2"/>
    </row>
    <row r="134" spans="1:3" ht="15.75" customHeight="1" x14ac:dyDescent="0.25">
      <c r="A134" s="126"/>
      <c r="B134" s="2"/>
      <c r="C134" s="2"/>
    </row>
    <row r="135" spans="1:3" ht="15.75" customHeight="1" x14ac:dyDescent="0.25">
      <c r="A135" s="126"/>
      <c r="B135" s="2"/>
      <c r="C135" s="2"/>
    </row>
    <row r="136" spans="1:3" ht="15.75" customHeight="1" x14ac:dyDescent="0.25">
      <c r="A136" s="126"/>
      <c r="B136" s="2"/>
      <c r="C136" s="2"/>
    </row>
    <row r="137" spans="1:3" ht="15.75" customHeight="1" x14ac:dyDescent="0.25">
      <c r="A137" s="126"/>
      <c r="B137" s="2"/>
      <c r="C137" s="2"/>
    </row>
    <row r="138" spans="1:3" ht="15.75" customHeight="1" x14ac:dyDescent="0.25">
      <c r="A138" s="126"/>
      <c r="B138" s="2"/>
      <c r="C138" s="2"/>
    </row>
    <row r="139" spans="1:3" ht="15.75" customHeight="1" x14ac:dyDescent="0.25">
      <c r="A139" s="126"/>
      <c r="B139" s="2"/>
      <c r="C139" s="2"/>
    </row>
    <row r="140" spans="1:3" ht="15.75" customHeight="1" x14ac:dyDescent="0.25">
      <c r="A140" s="126"/>
      <c r="B140" s="2"/>
      <c r="C140" s="2"/>
    </row>
    <row r="141" spans="1:3" ht="15.75" customHeight="1" x14ac:dyDescent="0.25">
      <c r="A141" s="126"/>
      <c r="B141" s="2"/>
      <c r="C141" s="2"/>
    </row>
    <row r="142" spans="1:3" ht="15.75" customHeight="1" x14ac:dyDescent="0.25">
      <c r="A142" s="126"/>
      <c r="B142" s="2"/>
      <c r="C142" s="2"/>
    </row>
    <row r="143" spans="1:3" ht="15.75" customHeight="1" x14ac:dyDescent="0.25">
      <c r="A143" s="126"/>
      <c r="B143" s="2"/>
      <c r="C143" s="2"/>
    </row>
    <row r="144" spans="1:3" ht="15.75" customHeight="1" x14ac:dyDescent="0.25">
      <c r="A144" s="126"/>
      <c r="B144" s="2"/>
      <c r="C144" s="2"/>
    </row>
    <row r="145" spans="1:3" ht="15.75" customHeight="1" x14ac:dyDescent="0.25">
      <c r="A145" s="126"/>
      <c r="B145" s="2"/>
      <c r="C145" s="2"/>
    </row>
    <row r="146" spans="1:3" ht="15.75" customHeight="1" x14ac:dyDescent="0.25">
      <c r="A146" s="126"/>
      <c r="B146" s="2"/>
      <c r="C146" s="2"/>
    </row>
    <row r="147" spans="1:3" ht="15.75" customHeight="1" x14ac:dyDescent="0.25">
      <c r="A147" s="126"/>
      <c r="B147" s="2"/>
      <c r="C147" s="2"/>
    </row>
    <row r="148" spans="1:3" ht="15.75" customHeight="1" x14ac:dyDescent="0.25">
      <c r="A148" s="126"/>
      <c r="B148" s="2"/>
      <c r="C148" s="2"/>
    </row>
    <row r="149" spans="1:3" ht="15.75" customHeight="1" x14ac:dyDescent="0.25">
      <c r="A149" s="126"/>
      <c r="B149" s="2"/>
      <c r="C149" s="2"/>
    </row>
    <row r="150" spans="1:3" ht="15.75" customHeight="1" x14ac:dyDescent="0.25">
      <c r="A150" s="126"/>
      <c r="B150" s="2"/>
      <c r="C150" s="2"/>
    </row>
    <row r="151" spans="1:3" ht="15.75" customHeight="1" x14ac:dyDescent="0.25">
      <c r="A151" s="126"/>
      <c r="B151" s="2"/>
      <c r="C151" s="2"/>
    </row>
    <row r="152" spans="1:3" ht="15.75" customHeight="1" x14ac:dyDescent="0.25">
      <c r="A152" s="126"/>
      <c r="B152" s="2"/>
      <c r="C152" s="2"/>
    </row>
    <row r="153" spans="1:3" ht="15.75" customHeight="1" x14ac:dyDescent="0.25">
      <c r="A153" s="126"/>
      <c r="B153" s="2"/>
      <c r="C153" s="2"/>
    </row>
    <row r="154" spans="1:3" ht="15.75" customHeight="1" x14ac:dyDescent="0.25">
      <c r="A154" s="126"/>
      <c r="B154" s="2"/>
      <c r="C154" s="2"/>
    </row>
    <row r="155" spans="1:3" ht="15.75" customHeight="1" x14ac:dyDescent="0.25">
      <c r="A155" s="126"/>
      <c r="B155" s="2"/>
      <c r="C155" s="2"/>
    </row>
    <row r="156" spans="1:3" x14ac:dyDescent="0.25">
      <c r="A156" s="126"/>
      <c r="B156" s="2"/>
      <c r="C156" s="2"/>
    </row>
    <row r="157" spans="1:3" x14ac:dyDescent="0.25">
      <c r="A157" s="126"/>
      <c r="B157" s="2"/>
      <c r="C157" s="2"/>
    </row>
    <row r="158" spans="1:3" x14ac:dyDescent="0.25">
      <c r="A158" s="126"/>
      <c r="B158" s="2"/>
      <c r="C158" s="2"/>
    </row>
    <row r="159" spans="1:3" x14ac:dyDescent="0.25">
      <c r="A159" s="126"/>
      <c r="B159" s="2"/>
      <c r="C159" s="2"/>
    </row>
    <row r="160" spans="1:3" x14ac:dyDescent="0.25">
      <c r="A160" s="126"/>
      <c r="B160" s="2"/>
      <c r="C160" s="2"/>
    </row>
    <row r="161" spans="1:3" x14ac:dyDescent="0.25">
      <c r="A161" s="126"/>
      <c r="B161" s="2"/>
      <c r="C161" s="2"/>
    </row>
    <row r="162" spans="1:3" x14ac:dyDescent="0.25">
      <c r="A162" s="126"/>
      <c r="B162" s="2"/>
      <c r="C162" s="2"/>
    </row>
    <row r="163" spans="1:3" x14ac:dyDescent="0.25">
      <c r="A163" s="126"/>
      <c r="B163" s="2"/>
      <c r="C163" s="2"/>
    </row>
    <row r="164" spans="1:3" x14ac:dyDescent="0.25">
      <c r="A164" s="126"/>
      <c r="B164" s="2"/>
      <c r="C164" s="2"/>
    </row>
    <row r="165" spans="1:3" x14ac:dyDescent="0.25">
      <c r="A165" s="126"/>
      <c r="B165" s="2"/>
      <c r="C165" s="2"/>
    </row>
    <row r="166" spans="1:3" x14ac:dyDescent="0.25">
      <c r="A166" s="126"/>
      <c r="B166" s="2"/>
      <c r="C166" s="2"/>
    </row>
    <row r="167" spans="1:3" x14ac:dyDescent="0.25">
      <c r="A167" s="126"/>
      <c r="B167" s="2"/>
      <c r="C167" s="2"/>
    </row>
    <row r="168" spans="1:3" x14ac:dyDescent="0.25">
      <c r="A168" s="126"/>
      <c r="B168" s="2"/>
      <c r="C168" s="2"/>
    </row>
    <row r="169" spans="1:3" x14ac:dyDescent="0.25">
      <c r="A169" s="126"/>
      <c r="B169" s="2"/>
      <c r="C169" s="2"/>
    </row>
    <row r="170" spans="1:3" x14ac:dyDescent="0.25">
      <c r="A170" s="126"/>
      <c r="B170" s="2"/>
      <c r="C170" s="2"/>
    </row>
    <row r="171" spans="1:3" x14ac:dyDescent="0.25">
      <c r="A171" s="126"/>
      <c r="B171" s="2"/>
      <c r="C171" s="2"/>
    </row>
    <row r="172" spans="1:3" x14ac:dyDescent="0.25">
      <c r="A172" s="126"/>
      <c r="B172" s="2"/>
      <c r="C172" s="2"/>
    </row>
    <row r="173" spans="1:3" x14ac:dyDescent="0.25">
      <c r="A173" s="126"/>
      <c r="B173" s="2"/>
      <c r="C173" s="2"/>
    </row>
    <row r="174" spans="1:3" x14ac:dyDescent="0.25">
      <c r="A174" s="126"/>
      <c r="B174" s="2"/>
      <c r="C174" s="2"/>
    </row>
    <row r="175" spans="1:3" x14ac:dyDescent="0.25">
      <c r="A175" s="126"/>
      <c r="B175" s="2"/>
      <c r="C175" s="2"/>
    </row>
    <row r="176" spans="1:3" x14ac:dyDescent="0.25">
      <c r="A176" s="126"/>
      <c r="B176" s="2"/>
      <c r="C176" s="2"/>
    </row>
    <row r="177" spans="1:3" x14ac:dyDescent="0.25">
      <c r="A177" s="126"/>
      <c r="B177" s="2"/>
      <c r="C177" s="2"/>
    </row>
    <row r="178" spans="1:3" x14ac:dyDescent="0.25">
      <c r="A178" s="126"/>
      <c r="B178" s="2"/>
      <c r="C178" s="2"/>
    </row>
    <row r="179" spans="1:3" x14ac:dyDescent="0.25">
      <c r="A179" s="126"/>
      <c r="B179" s="2"/>
      <c r="C179" s="2"/>
    </row>
    <row r="180" spans="1:3" x14ac:dyDescent="0.25">
      <c r="A180" s="126"/>
      <c r="B180" s="2"/>
      <c r="C180" s="2"/>
    </row>
    <row r="181" spans="1:3" x14ac:dyDescent="0.25">
      <c r="A181" s="126"/>
      <c r="B181" s="2"/>
      <c r="C181" s="2"/>
    </row>
    <row r="182" spans="1:3" x14ac:dyDescent="0.25">
      <c r="A182" s="126"/>
      <c r="B182" s="2"/>
      <c r="C182" s="2"/>
    </row>
    <row r="183" spans="1:3" x14ac:dyDescent="0.25">
      <c r="A183" s="126"/>
      <c r="B183" s="2"/>
      <c r="C183" s="2"/>
    </row>
    <row r="184" spans="1:3" x14ac:dyDescent="0.25">
      <c r="A184" s="126"/>
      <c r="B184" s="2"/>
      <c r="C184" s="2"/>
    </row>
    <row r="185" spans="1:3" x14ac:dyDescent="0.25">
      <c r="A185" s="126"/>
      <c r="B185" s="2"/>
      <c r="C185" s="2"/>
    </row>
    <row r="186" spans="1:3" x14ac:dyDescent="0.25">
      <c r="A186" s="126"/>
      <c r="B186" s="2"/>
      <c r="C186" s="2"/>
    </row>
    <row r="187" spans="1:3" x14ac:dyDescent="0.25">
      <c r="A187" s="126"/>
      <c r="B187" s="2"/>
      <c r="C187" s="2"/>
    </row>
    <row r="188" spans="1:3" x14ac:dyDescent="0.25">
      <c r="A188" s="126"/>
      <c r="B188" s="2"/>
      <c r="C188" s="2"/>
    </row>
    <row r="189" spans="1:3" x14ac:dyDescent="0.25">
      <c r="A189" s="126"/>
      <c r="B189" s="2"/>
      <c r="C189" s="2"/>
    </row>
    <row r="190" spans="1:3" x14ac:dyDescent="0.25">
      <c r="A190" s="126"/>
      <c r="B190" s="2"/>
      <c r="C190" s="2"/>
    </row>
    <row r="191" spans="1:3" x14ac:dyDescent="0.25">
      <c r="A191" s="126"/>
      <c r="B191" s="2"/>
      <c r="C191" s="2"/>
    </row>
    <row r="192" spans="1:3" x14ac:dyDescent="0.25">
      <c r="A192" s="126"/>
      <c r="B192" s="2"/>
      <c r="C192" s="2"/>
    </row>
    <row r="193" spans="1:3" x14ac:dyDescent="0.25">
      <c r="A193" s="126"/>
      <c r="B193" s="2"/>
      <c r="C193" s="2"/>
    </row>
    <row r="194" spans="1:3" x14ac:dyDescent="0.25">
      <c r="A194" s="126"/>
      <c r="B194" s="2"/>
      <c r="C194" s="2"/>
    </row>
    <row r="195" spans="1:3" x14ac:dyDescent="0.25">
      <c r="A195" s="126"/>
      <c r="B195" s="2"/>
      <c r="C195" s="2"/>
    </row>
    <row r="196" spans="1:3" x14ac:dyDescent="0.25">
      <c r="A196" s="126"/>
      <c r="B196" s="2"/>
      <c r="C196" s="2"/>
    </row>
    <row r="197" spans="1:3" x14ac:dyDescent="0.25">
      <c r="A197" s="126"/>
      <c r="B197" s="2"/>
      <c r="C197" s="2"/>
    </row>
    <row r="198" spans="1:3" x14ac:dyDescent="0.25">
      <c r="A198" s="126"/>
      <c r="B198" s="2"/>
      <c r="C198" s="2"/>
    </row>
    <row r="199" spans="1:3" x14ac:dyDescent="0.25">
      <c r="A199" s="126"/>
      <c r="B199" s="2"/>
      <c r="C199" s="2"/>
    </row>
    <row r="200" spans="1:3" x14ac:dyDescent="0.25">
      <c r="A200" s="126"/>
      <c r="B200" s="2"/>
      <c r="C200" s="2"/>
    </row>
    <row r="201" spans="1:3" x14ac:dyDescent="0.25">
      <c r="A201" s="126"/>
      <c r="B201" s="2"/>
      <c r="C201" s="2"/>
    </row>
    <row r="202" spans="1:3" x14ac:dyDescent="0.25">
      <c r="A202" s="126"/>
      <c r="B202" s="2"/>
      <c r="C202" s="2"/>
    </row>
    <row r="203" spans="1:3" x14ac:dyDescent="0.25">
      <c r="A203" s="126"/>
      <c r="B203" s="2"/>
      <c r="C203" s="2"/>
    </row>
    <row r="204" spans="1:3" x14ac:dyDescent="0.25">
      <c r="A204" s="126"/>
      <c r="B204" s="2"/>
      <c r="C204" s="2"/>
    </row>
    <row r="205" spans="1:3" x14ac:dyDescent="0.25">
      <c r="A205" s="126"/>
      <c r="B205" s="2"/>
      <c r="C205" s="2"/>
    </row>
    <row r="206" spans="1:3" x14ac:dyDescent="0.25">
      <c r="A206" s="126"/>
      <c r="B206" s="2"/>
      <c r="C206" s="2"/>
    </row>
    <row r="207" spans="1:3" x14ac:dyDescent="0.25">
      <c r="A207" s="126"/>
      <c r="B207" s="2"/>
      <c r="C207" s="2"/>
    </row>
    <row r="208" spans="1:3" x14ac:dyDescent="0.25">
      <c r="A208" s="126"/>
      <c r="B208" s="2"/>
      <c r="C208" s="2"/>
    </row>
    <row r="209" spans="1:3" x14ac:dyDescent="0.25">
      <c r="A209" s="126"/>
      <c r="B209" s="2"/>
      <c r="C209" s="2"/>
    </row>
    <row r="210" spans="1:3" x14ac:dyDescent="0.25">
      <c r="A210" s="126"/>
      <c r="B210" s="2"/>
      <c r="C210" s="2"/>
    </row>
    <row r="211" spans="1:3" x14ac:dyDescent="0.25">
      <c r="A211" s="126"/>
      <c r="B211" s="2"/>
      <c r="C211" s="2"/>
    </row>
    <row r="212" spans="1:3" x14ac:dyDescent="0.25">
      <c r="A212" s="126"/>
      <c r="B212" s="2"/>
      <c r="C212" s="2"/>
    </row>
    <row r="213" spans="1:3" x14ac:dyDescent="0.25">
      <c r="A213" s="126"/>
      <c r="B213" s="2"/>
      <c r="C213" s="2"/>
    </row>
    <row r="214" spans="1:3" x14ac:dyDescent="0.25">
      <c r="A214" s="126"/>
      <c r="B214" s="2"/>
      <c r="C214" s="2"/>
    </row>
    <row r="215" spans="1:3" x14ac:dyDescent="0.25">
      <c r="A215" s="126"/>
      <c r="B215" s="2"/>
      <c r="C215" s="2"/>
    </row>
    <row r="216" spans="1:3" x14ac:dyDescent="0.25">
      <c r="A216" s="126"/>
      <c r="B216" s="2"/>
      <c r="C216" s="2"/>
    </row>
    <row r="217" spans="1:3" x14ac:dyDescent="0.25">
      <c r="A217" s="126"/>
      <c r="B217" s="2"/>
      <c r="C217" s="2"/>
    </row>
    <row r="218" spans="1:3" x14ac:dyDescent="0.25">
      <c r="A218" s="126"/>
      <c r="B218" s="2"/>
      <c r="C218" s="2"/>
    </row>
  </sheetData>
  <sheetProtection selectLockedCells="1"/>
  <protectedRanges>
    <protectedRange sqref="C34" name="Tartomány4"/>
    <protectedRange sqref="C45" name="Tartomány4_1"/>
  </protectedRanges>
  <mergeCells count="38">
    <mergeCell ref="AB5:AB8"/>
    <mergeCell ref="AC5:AC8"/>
    <mergeCell ref="X46:Z46"/>
    <mergeCell ref="A29:W29"/>
    <mergeCell ref="D9:W9"/>
    <mergeCell ref="A46:W46"/>
    <mergeCell ref="A34:W34"/>
    <mergeCell ref="A31:W31"/>
    <mergeCell ref="A33:W33"/>
    <mergeCell ref="P6:S6"/>
    <mergeCell ref="F7:F8"/>
    <mergeCell ref="G7:G8"/>
    <mergeCell ref="AA7:AA8"/>
    <mergeCell ref="X5:AA6"/>
    <mergeCell ref="Z7:Z8"/>
    <mergeCell ref="A49:W49"/>
    <mergeCell ref="A5:A8"/>
    <mergeCell ref="B5:B8"/>
    <mergeCell ref="L6:O6"/>
    <mergeCell ref="S7:S8"/>
    <mergeCell ref="O7:O8"/>
    <mergeCell ref="H6:K6"/>
    <mergeCell ref="D5:W5"/>
    <mergeCell ref="A48:W48"/>
    <mergeCell ref="A47:W47"/>
    <mergeCell ref="V7:V8"/>
    <mergeCell ref="A1:W1"/>
    <mergeCell ref="A3:W3"/>
    <mergeCell ref="C5:C8"/>
    <mergeCell ref="J7:J8"/>
    <mergeCell ref="K7:K8"/>
    <mergeCell ref="D6:G6"/>
    <mergeCell ref="T6:W6"/>
    <mergeCell ref="W7:W8"/>
    <mergeCell ref="R7:R8"/>
    <mergeCell ref="A2:W2"/>
    <mergeCell ref="N7:N8"/>
    <mergeCell ref="A4:W4"/>
  </mergeCells>
  <phoneticPr fontId="15" type="noConversion"/>
  <pageMargins left="0.23622047244094491" right="0.23622047244094491" top="0.55118110236220474" bottom="0.55118110236220474" header="0.31496062992125984" footer="0.31496062992125984"/>
  <pageSetup paperSize="9" scale="90" orientation="landscape" r:id="rId1"/>
  <headerFooter alignWithMargins="0">
    <oddFooter>&amp;R&amp;Z&amp;F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zoomScale="82" zoomScaleNormal="82" zoomScaleSheetLayoutView="75" workbookViewId="0">
      <selection activeCell="A18" sqref="A18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54.5" style="1" bestFit="1" customWidth="1"/>
    <col min="29" max="29" width="26.6640625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198" t="s">
        <v>20</v>
      </c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1"/>
      <c r="Y1" s="21"/>
      <c r="Z1" s="21"/>
      <c r="AA1" s="21"/>
    </row>
    <row r="2" spans="1:29" ht="21.95" customHeight="1" x14ac:dyDescent="0.2">
      <c r="A2" s="216" t="s">
        <v>47</v>
      </c>
      <c r="B2" s="216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42"/>
      <c r="Y2" s="42"/>
      <c r="Z2" s="42"/>
      <c r="AA2" s="42"/>
    </row>
    <row r="3" spans="1:29" ht="15.75" customHeight="1" x14ac:dyDescent="0.2">
      <c r="A3" s="270" t="s">
        <v>46</v>
      </c>
      <c r="B3" s="270"/>
      <c r="C3" s="270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40"/>
      <c r="Y3" s="40"/>
      <c r="Z3" s="40"/>
      <c r="AA3" s="40"/>
    </row>
    <row r="4" spans="1:29" ht="15.75" customHeight="1" x14ac:dyDescent="0.2">
      <c r="A4" s="200" t="s">
        <v>194</v>
      </c>
      <c r="B4" s="200"/>
      <c r="C4" s="20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40"/>
      <c r="Y4" s="40"/>
      <c r="Z4" s="40"/>
      <c r="AA4" s="40"/>
      <c r="AB4" s="4"/>
    </row>
    <row r="5" spans="1:29" ht="15.75" customHeight="1" thickBot="1" x14ac:dyDescent="0.25">
      <c r="A5" s="218" t="s">
        <v>27</v>
      </c>
      <c r="B5" s="218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43"/>
      <c r="Y5" s="43"/>
      <c r="Z5" s="43"/>
      <c r="AA5" s="43"/>
    </row>
    <row r="6" spans="1:29" ht="15.75" customHeight="1" thickTop="1" thickBot="1" x14ac:dyDescent="0.25">
      <c r="A6" s="223" t="s">
        <v>12</v>
      </c>
      <c r="B6" s="226" t="s">
        <v>13</v>
      </c>
      <c r="C6" s="202" t="s">
        <v>14</v>
      </c>
      <c r="D6" s="229" t="s">
        <v>7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58" t="s">
        <v>28</v>
      </c>
      <c r="Y6" s="259"/>
      <c r="Z6" s="259"/>
      <c r="AA6" s="260"/>
      <c r="AB6" s="234" t="s">
        <v>138</v>
      </c>
      <c r="AC6" s="237" t="s">
        <v>139</v>
      </c>
    </row>
    <row r="7" spans="1:29" ht="15.75" customHeight="1" x14ac:dyDescent="0.2">
      <c r="A7" s="224"/>
      <c r="B7" s="227"/>
      <c r="C7" s="203"/>
      <c r="D7" s="209" t="s">
        <v>1</v>
      </c>
      <c r="E7" s="210"/>
      <c r="F7" s="210"/>
      <c r="G7" s="211"/>
      <c r="H7" s="212" t="s">
        <v>2</v>
      </c>
      <c r="I7" s="210"/>
      <c r="J7" s="210"/>
      <c r="K7" s="213"/>
      <c r="L7" s="209" t="s">
        <v>3</v>
      </c>
      <c r="M7" s="210"/>
      <c r="N7" s="210"/>
      <c r="O7" s="211"/>
      <c r="P7" s="209" t="s">
        <v>4</v>
      </c>
      <c r="Q7" s="210"/>
      <c r="R7" s="210"/>
      <c r="S7" s="211"/>
      <c r="T7" s="212" t="s">
        <v>5</v>
      </c>
      <c r="U7" s="210"/>
      <c r="V7" s="210"/>
      <c r="W7" s="213"/>
      <c r="X7" s="261"/>
      <c r="Y7" s="262"/>
      <c r="Z7" s="262"/>
      <c r="AA7" s="263"/>
      <c r="AB7" s="235"/>
      <c r="AC7" s="238"/>
    </row>
    <row r="8" spans="1:29" ht="15.75" customHeight="1" x14ac:dyDescent="0.2">
      <c r="A8" s="224"/>
      <c r="B8" s="227"/>
      <c r="C8" s="203"/>
      <c r="D8" s="81" t="s">
        <v>8</v>
      </c>
      <c r="E8" s="81" t="s">
        <v>9</v>
      </c>
      <c r="F8" s="205" t="s">
        <v>6</v>
      </c>
      <c r="G8" s="207" t="s">
        <v>11</v>
      </c>
      <c r="H8" s="81" t="s">
        <v>8</v>
      </c>
      <c r="I8" s="81" t="s">
        <v>9</v>
      </c>
      <c r="J8" s="205" t="s">
        <v>6</v>
      </c>
      <c r="K8" s="207" t="s">
        <v>11</v>
      </c>
      <c r="L8" s="81" t="s">
        <v>8</v>
      </c>
      <c r="M8" s="81" t="s">
        <v>9</v>
      </c>
      <c r="N8" s="205" t="s">
        <v>6</v>
      </c>
      <c r="O8" s="207" t="s">
        <v>11</v>
      </c>
      <c r="P8" s="81" t="s">
        <v>8</v>
      </c>
      <c r="Q8" s="81" t="s">
        <v>9</v>
      </c>
      <c r="R8" s="205" t="s">
        <v>6</v>
      </c>
      <c r="S8" s="207" t="s">
        <v>11</v>
      </c>
      <c r="T8" s="81" t="s">
        <v>8</v>
      </c>
      <c r="U8" s="81" t="s">
        <v>9</v>
      </c>
      <c r="V8" s="205" t="s">
        <v>6</v>
      </c>
      <c r="W8" s="214" t="s">
        <v>11</v>
      </c>
      <c r="X8" s="99" t="s">
        <v>8</v>
      </c>
      <c r="Y8" s="81" t="s">
        <v>9</v>
      </c>
      <c r="Z8" s="205" t="s">
        <v>6</v>
      </c>
      <c r="AA8" s="207" t="s">
        <v>11</v>
      </c>
      <c r="AB8" s="235"/>
      <c r="AC8" s="238"/>
    </row>
    <row r="9" spans="1:29" ht="80.099999999999994" customHeight="1" thickBot="1" x14ac:dyDescent="0.25">
      <c r="A9" s="225"/>
      <c r="B9" s="228"/>
      <c r="C9" s="204"/>
      <c r="D9" s="22" t="s">
        <v>24</v>
      </c>
      <c r="E9" s="22" t="s">
        <v>24</v>
      </c>
      <c r="F9" s="206"/>
      <c r="G9" s="208"/>
      <c r="H9" s="22" t="s">
        <v>24</v>
      </c>
      <c r="I9" s="22" t="s">
        <v>24</v>
      </c>
      <c r="J9" s="206"/>
      <c r="K9" s="208"/>
      <c r="L9" s="22" t="s">
        <v>24</v>
      </c>
      <c r="M9" s="22" t="s">
        <v>24</v>
      </c>
      <c r="N9" s="206"/>
      <c r="O9" s="208"/>
      <c r="P9" s="22" t="s">
        <v>24</v>
      </c>
      <c r="Q9" s="22" t="s">
        <v>24</v>
      </c>
      <c r="R9" s="206"/>
      <c r="S9" s="208"/>
      <c r="T9" s="22" t="s">
        <v>24</v>
      </c>
      <c r="U9" s="22" t="s">
        <v>24</v>
      </c>
      <c r="V9" s="206"/>
      <c r="W9" s="215"/>
      <c r="X9" s="100" t="s">
        <v>24</v>
      </c>
      <c r="Y9" s="22" t="s">
        <v>24</v>
      </c>
      <c r="Z9" s="206"/>
      <c r="AA9" s="208"/>
      <c r="AB9" s="235"/>
      <c r="AC9" s="238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80">
        <f>SUM(szakon_kozos!O28)</f>
        <v>0</v>
      </c>
      <c r="P10" s="174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178">
        <f>SUM(szakon_kozos!AA28)</f>
        <v>0</v>
      </c>
      <c r="AB10" s="179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77"/>
      <c r="AC11" s="177"/>
    </row>
    <row r="12" spans="1:29" ht="15.75" customHeight="1" x14ac:dyDescent="0.3">
      <c r="A12" s="193" t="s">
        <v>109</v>
      </c>
      <c r="B12" s="137" t="s">
        <v>44</v>
      </c>
      <c r="C12" s="197" t="s">
        <v>71</v>
      </c>
      <c r="D12" s="11"/>
      <c r="E12" s="9"/>
      <c r="F12" s="10"/>
      <c r="G12" s="144"/>
      <c r="H12" s="11"/>
      <c r="I12" s="9"/>
      <c r="J12" s="10"/>
      <c r="K12" s="144"/>
      <c r="L12" s="11">
        <v>18</v>
      </c>
      <c r="M12" s="9">
        <v>6</v>
      </c>
      <c r="N12" s="10">
        <v>5</v>
      </c>
      <c r="O12" s="167" t="s">
        <v>0</v>
      </c>
      <c r="P12" s="147"/>
      <c r="Q12" s="9"/>
      <c r="R12" s="10"/>
      <c r="S12" s="85"/>
      <c r="T12" s="11"/>
      <c r="U12" s="9"/>
      <c r="V12" s="10"/>
      <c r="W12" s="96"/>
      <c r="X12" s="102">
        <f t="shared" ref="X12:Z17" si="0">IF(D12+H12+L12=0,"",D12+H12+L12)</f>
        <v>18</v>
      </c>
      <c r="Y12" s="102">
        <f t="shared" si="0"/>
        <v>6</v>
      </c>
      <c r="Z12" s="102">
        <f t="shared" si="0"/>
        <v>5</v>
      </c>
      <c r="AA12" s="27" t="s">
        <v>0</v>
      </c>
      <c r="AB12" s="191" t="s">
        <v>202</v>
      </c>
      <c r="AC12" s="188" t="s">
        <v>146</v>
      </c>
    </row>
    <row r="13" spans="1:29" ht="15.75" customHeight="1" x14ac:dyDescent="0.3">
      <c r="A13" s="193" t="s">
        <v>110</v>
      </c>
      <c r="B13" s="137" t="s">
        <v>44</v>
      </c>
      <c r="C13" s="192" t="s">
        <v>72</v>
      </c>
      <c r="D13" s="11"/>
      <c r="E13" s="9"/>
      <c r="F13" s="10"/>
      <c r="G13" s="144"/>
      <c r="H13" s="11"/>
      <c r="I13" s="9"/>
      <c r="J13" s="10"/>
      <c r="K13" s="144"/>
      <c r="L13" s="11">
        <v>14</v>
      </c>
      <c r="M13" s="9">
        <v>8</v>
      </c>
      <c r="N13" s="10">
        <v>4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si="0"/>
        <v>14</v>
      </c>
      <c r="Y13" s="26">
        <f t="shared" si="0"/>
        <v>8</v>
      </c>
      <c r="Z13" s="26">
        <f t="shared" si="0"/>
        <v>4</v>
      </c>
      <c r="AA13" s="27" t="s">
        <v>0</v>
      </c>
      <c r="AB13" s="191" t="s">
        <v>202</v>
      </c>
      <c r="AC13" s="188" t="s">
        <v>146</v>
      </c>
    </row>
    <row r="14" spans="1:29" ht="15.75" customHeight="1" x14ac:dyDescent="0.3">
      <c r="A14" s="193" t="s">
        <v>111</v>
      </c>
      <c r="B14" s="137" t="s">
        <v>44</v>
      </c>
      <c r="C14" s="192" t="s">
        <v>73</v>
      </c>
      <c r="D14" s="11"/>
      <c r="E14" s="9"/>
      <c r="F14" s="10"/>
      <c r="G14" s="144"/>
      <c r="H14" s="11"/>
      <c r="I14" s="9"/>
      <c r="J14" s="10"/>
      <c r="K14" s="144"/>
      <c r="L14" s="11">
        <v>12</v>
      </c>
      <c r="M14" s="9">
        <v>4</v>
      </c>
      <c r="N14" s="10">
        <v>4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0"/>
        <v>12</v>
      </c>
      <c r="Y14" s="26">
        <f t="shared" si="0"/>
        <v>4</v>
      </c>
      <c r="Z14" s="26">
        <f t="shared" si="0"/>
        <v>4</v>
      </c>
      <c r="AA14" s="27" t="s">
        <v>0</v>
      </c>
      <c r="AB14" s="191" t="s">
        <v>202</v>
      </c>
      <c r="AC14" s="188" t="s">
        <v>146</v>
      </c>
    </row>
    <row r="15" spans="1:29" ht="15.75" customHeight="1" x14ac:dyDescent="0.3">
      <c r="A15" s="193" t="s">
        <v>179</v>
      </c>
      <c r="B15" s="137" t="s">
        <v>44</v>
      </c>
      <c r="C15" s="192" t="s">
        <v>74</v>
      </c>
      <c r="D15" s="11"/>
      <c r="E15" s="9"/>
      <c r="F15" s="10"/>
      <c r="G15" s="144"/>
      <c r="H15" s="11"/>
      <c r="I15" s="9"/>
      <c r="J15" s="10"/>
      <c r="K15" s="144"/>
      <c r="L15" s="11">
        <v>4</v>
      </c>
      <c r="M15" s="9">
        <v>4</v>
      </c>
      <c r="N15" s="10">
        <v>4</v>
      </c>
      <c r="O15" s="167" t="s">
        <v>54</v>
      </c>
      <c r="P15" s="147"/>
      <c r="Q15" s="9"/>
      <c r="R15" s="10"/>
      <c r="S15" s="85"/>
      <c r="T15" s="11"/>
      <c r="U15" s="9"/>
      <c r="V15" s="10"/>
      <c r="W15" s="96"/>
      <c r="X15" s="102">
        <f t="shared" si="0"/>
        <v>4</v>
      </c>
      <c r="Y15" s="26">
        <f t="shared" si="0"/>
        <v>4</v>
      </c>
      <c r="Z15" s="26">
        <f t="shared" si="0"/>
        <v>4</v>
      </c>
      <c r="AA15" s="27" t="s">
        <v>54</v>
      </c>
      <c r="AB15" s="191" t="s">
        <v>203</v>
      </c>
      <c r="AC15" s="188" t="s">
        <v>151</v>
      </c>
    </row>
    <row r="16" spans="1:29" ht="15.75" customHeight="1" x14ac:dyDescent="0.3">
      <c r="A16" s="193" t="s">
        <v>112</v>
      </c>
      <c r="B16" s="137" t="s">
        <v>44</v>
      </c>
      <c r="C16" s="192" t="s">
        <v>75</v>
      </c>
      <c r="D16" s="11"/>
      <c r="E16" s="9"/>
      <c r="F16" s="10"/>
      <c r="G16" s="144"/>
      <c r="H16" s="11"/>
      <c r="I16" s="9"/>
      <c r="J16" s="10"/>
      <c r="K16" s="144"/>
      <c r="L16" s="11">
        <v>8</v>
      </c>
      <c r="M16" s="9">
        <v>4</v>
      </c>
      <c r="N16" s="10">
        <v>3</v>
      </c>
      <c r="O16" s="167" t="s">
        <v>54</v>
      </c>
      <c r="P16" s="147"/>
      <c r="Q16" s="9"/>
      <c r="R16" s="10"/>
      <c r="S16" s="85"/>
      <c r="T16" s="11"/>
      <c r="U16" s="9"/>
      <c r="V16" s="10"/>
      <c r="W16" s="96"/>
      <c r="X16" s="102">
        <f t="shared" si="0"/>
        <v>8</v>
      </c>
      <c r="Y16" s="26">
        <f t="shared" si="0"/>
        <v>4</v>
      </c>
      <c r="Z16" s="26">
        <f t="shared" si="0"/>
        <v>3</v>
      </c>
      <c r="AA16" s="27" t="s">
        <v>54</v>
      </c>
      <c r="AB16" s="191" t="s">
        <v>202</v>
      </c>
      <c r="AC16" s="188" t="s">
        <v>146</v>
      </c>
    </row>
    <row r="17" spans="1:29" ht="15.75" customHeight="1" x14ac:dyDescent="0.3">
      <c r="A17" s="139" t="s">
        <v>113</v>
      </c>
      <c r="B17" s="137" t="s">
        <v>44</v>
      </c>
      <c r="C17" s="141" t="s">
        <v>76</v>
      </c>
      <c r="D17" s="11"/>
      <c r="E17" s="9"/>
      <c r="F17" s="10"/>
      <c r="G17" s="144"/>
      <c r="H17" s="11"/>
      <c r="I17" s="9"/>
      <c r="J17" s="10"/>
      <c r="K17" s="144"/>
      <c r="L17" s="11">
        <v>0</v>
      </c>
      <c r="M17" s="9">
        <v>20</v>
      </c>
      <c r="N17" s="10">
        <v>5</v>
      </c>
      <c r="O17" s="167" t="s">
        <v>56</v>
      </c>
      <c r="P17" s="147"/>
      <c r="Q17" s="9"/>
      <c r="R17" s="10"/>
      <c r="S17" s="85"/>
      <c r="T17" s="11"/>
      <c r="U17" s="9"/>
      <c r="V17" s="10"/>
      <c r="W17" s="96"/>
      <c r="X17" s="102">
        <v>0</v>
      </c>
      <c r="Y17" s="26">
        <f t="shared" si="0"/>
        <v>20</v>
      </c>
      <c r="Z17" s="26">
        <f t="shared" si="0"/>
        <v>5</v>
      </c>
      <c r="AA17" s="27" t="s">
        <v>56</v>
      </c>
      <c r="AB17" s="188" t="s">
        <v>204</v>
      </c>
      <c r="AC17" s="188" t="s">
        <v>152</v>
      </c>
    </row>
    <row r="18" spans="1:29" ht="15.75" customHeight="1" x14ac:dyDescent="0.3">
      <c r="A18" s="193" t="s">
        <v>178</v>
      </c>
      <c r="B18" s="142" t="s">
        <v>44</v>
      </c>
      <c r="C18" s="194" t="s">
        <v>77</v>
      </c>
      <c r="D18" s="11"/>
      <c r="E18" s="9"/>
      <c r="F18" s="10"/>
      <c r="G18" s="144"/>
      <c r="H18" s="11"/>
      <c r="I18" s="9"/>
      <c r="J18" s="10"/>
      <c r="K18" s="144"/>
      <c r="L18" s="11">
        <v>8</v>
      </c>
      <c r="M18" s="9">
        <v>0</v>
      </c>
      <c r="N18" s="10">
        <v>4</v>
      </c>
      <c r="O18" s="167" t="s">
        <v>54</v>
      </c>
      <c r="P18" s="147"/>
      <c r="Q18" s="9"/>
      <c r="R18" s="10"/>
      <c r="S18" s="85"/>
      <c r="T18" s="11"/>
      <c r="U18" s="9"/>
      <c r="V18" s="10"/>
      <c r="W18" s="96"/>
      <c r="X18" s="102">
        <f t="shared" ref="X18:Z18" si="1">IF(D18+H18+L18=0,"",D18+H18+L18)</f>
        <v>8</v>
      </c>
      <c r="Y18" s="26">
        <v>0</v>
      </c>
      <c r="Z18" s="26">
        <f t="shared" si="1"/>
        <v>4</v>
      </c>
      <c r="AA18" s="27" t="s">
        <v>54</v>
      </c>
      <c r="AB18" s="191" t="s">
        <v>202</v>
      </c>
      <c r="AC18" s="188" t="s">
        <v>146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64</v>
      </c>
      <c r="M19" s="30">
        <f>SUM(M12:M18)</f>
        <v>46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64</v>
      </c>
      <c r="Y19" s="30">
        <f>SUM(Y12:Y18)</f>
        <v>46</v>
      </c>
      <c r="Z19" s="30">
        <f>SUM(Z12:Z18)</f>
        <v>29</v>
      </c>
      <c r="AA19" s="181" t="s">
        <v>36</v>
      </c>
      <c r="AB19" s="4"/>
      <c r="AC19" s="4"/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64</v>
      </c>
      <c r="M20" s="39">
        <f>M10+M19</f>
        <v>46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254</v>
      </c>
      <c r="Y20" s="39">
        <f>Y10+Y19</f>
        <v>90</v>
      </c>
      <c r="Z20" s="39">
        <f>SUM(F20,J20,N20)</f>
        <v>90</v>
      </c>
      <c r="AA20" s="80">
        <f>AA36+AA10</f>
        <v>7</v>
      </c>
      <c r="AB20" s="4"/>
      <c r="AC20" s="4"/>
    </row>
    <row r="21" spans="1:29" s="13" customFormat="1" ht="18" thickBot="1" x14ac:dyDescent="0.3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132"/>
      <c r="Y21" s="133"/>
      <c r="Z21" s="133"/>
      <c r="AA21" s="134"/>
      <c r="AB21" s="4"/>
      <c r="AC21" s="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64</v>
      </c>
      <c r="M22" s="60">
        <f>M20</f>
        <v>46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254</v>
      </c>
      <c r="Y22" s="171">
        <f>IF(E22+I22+M22=0,"",E22+I22+M22)</f>
        <v>90</v>
      </c>
      <c r="Z22" s="173" t="s">
        <v>36</v>
      </c>
      <c r="AA22" s="172" t="s">
        <v>36</v>
      </c>
      <c r="AB22" s="4"/>
      <c r="AC22" s="4"/>
    </row>
    <row r="23" spans="1:29" s="4" customFormat="1" ht="9.9499999999999993" customHeight="1" thickTop="1" x14ac:dyDescent="0.2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6"/>
      <c r="X23" s="114"/>
      <c r="Y23" s="115"/>
      <c r="Z23" s="115"/>
      <c r="AA23" s="116"/>
    </row>
    <row r="24" spans="1:29" s="4" customFormat="1" ht="15.75" customHeight="1" x14ac:dyDescent="0.2">
      <c r="A24" s="250" t="s">
        <v>43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2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3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2"/>
        <v>3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2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2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2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2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3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2"/>
        <v>3</v>
      </c>
    </row>
    <row r="32" spans="1:29" s="4" customFormat="1" ht="15.75" customHeight="1" x14ac:dyDescent="0.3">
      <c r="A32" s="19"/>
      <c r="B32" s="31"/>
      <c r="C32" s="18" t="s">
        <v>136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2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2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2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2"/>
        <v>0</v>
      </c>
    </row>
    <row r="36" spans="1:27" s="4" customFormat="1" ht="15.75" customHeight="1" x14ac:dyDescent="0.2">
      <c r="A36" s="247" t="s">
        <v>17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9"/>
      <c r="X36" s="267" t="s">
        <v>21</v>
      </c>
      <c r="Y36" s="268"/>
      <c r="Z36" s="269"/>
      <c r="AA36" s="93">
        <f>SUM(AA25:AA35)</f>
        <v>7</v>
      </c>
    </row>
    <row r="37" spans="1:27" s="4" customFormat="1" ht="15.75" customHeight="1" x14ac:dyDescent="0.2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3"/>
      <c r="X37" s="47"/>
      <c r="Y37" s="40"/>
      <c r="Z37" s="40"/>
      <c r="AA37" s="44"/>
    </row>
    <row r="38" spans="1:27" s="4" customFormat="1" ht="15.75" customHeight="1" x14ac:dyDescent="0.2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47"/>
      <c r="Y38" s="40"/>
      <c r="Z38" s="40"/>
      <c r="AA38" s="45"/>
    </row>
    <row r="39" spans="1:27" s="4" customFormat="1" ht="15.75" customHeight="1" thickBo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2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"/>
  </protectedRanges>
  <mergeCells count="37">
    <mergeCell ref="AB6:AB9"/>
    <mergeCell ref="AC6:AC9"/>
    <mergeCell ref="A1:W1"/>
    <mergeCell ref="A4:W4"/>
    <mergeCell ref="A3:W3"/>
    <mergeCell ref="C6:C9"/>
    <mergeCell ref="J8:J9"/>
    <mergeCell ref="K8:K9"/>
    <mergeCell ref="D7:G7"/>
    <mergeCell ref="A6:A9"/>
    <mergeCell ref="B6:B9"/>
    <mergeCell ref="A2:W2"/>
    <mergeCell ref="N8:N9"/>
    <mergeCell ref="T7:W7"/>
    <mergeCell ref="A5:W5"/>
    <mergeCell ref="P7:S7"/>
    <mergeCell ref="AA8:AA9"/>
    <mergeCell ref="X6:AA7"/>
    <mergeCell ref="L7:O7"/>
    <mergeCell ref="D6:W6"/>
    <mergeCell ref="S8:S9"/>
    <mergeCell ref="H7:K7"/>
    <mergeCell ref="F8:F9"/>
    <mergeCell ref="A39:W39"/>
    <mergeCell ref="A38:W38"/>
    <mergeCell ref="A37:W37"/>
    <mergeCell ref="Z8:Z9"/>
    <mergeCell ref="O8:O9"/>
    <mergeCell ref="A24:W24"/>
    <mergeCell ref="A23:W23"/>
    <mergeCell ref="R8:R9"/>
    <mergeCell ref="V8:V9"/>
    <mergeCell ref="W8:W9"/>
    <mergeCell ref="X36:Z36"/>
    <mergeCell ref="A21:W21"/>
    <mergeCell ref="A36:W36"/>
    <mergeCell ref="G8:G9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  <ignoredErrors>
    <ignoredError sqref="U20 E20 V20 F19 T19 U19 L20 P20 T20 R19 E19 H19 I20 I19 L19 Q19 M20 M19 J19 P19 N19 Q20 J20 N20 R20 V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topLeftCell="A2" zoomScale="82" zoomScaleNormal="82" zoomScaleSheetLayoutView="75" workbookViewId="0">
      <selection activeCell="A13" sqref="A13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49.1640625" style="1" customWidth="1"/>
    <col min="29" max="29" width="26.33203125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198" t="s">
        <v>20</v>
      </c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1"/>
      <c r="Y1" s="21"/>
      <c r="Z1" s="21"/>
      <c r="AA1" s="21"/>
    </row>
    <row r="2" spans="1:29" ht="21.95" customHeight="1" x14ac:dyDescent="0.2">
      <c r="A2" s="216" t="s">
        <v>47</v>
      </c>
      <c r="B2" s="216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42"/>
      <c r="Y2" s="42"/>
      <c r="Z2" s="42"/>
      <c r="AA2" s="42"/>
    </row>
    <row r="3" spans="1:29" ht="15.75" customHeight="1" x14ac:dyDescent="0.2">
      <c r="A3" s="270" t="s">
        <v>49</v>
      </c>
      <c r="B3" s="270"/>
      <c r="C3" s="270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40"/>
      <c r="Y3" s="40"/>
      <c r="Z3" s="40"/>
      <c r="AA3" s="40"/>
    </row>
    <row r="4" spans="1:29" ht="15.75" customHeight="1" x14ac:dyDescent="0.2">
      <c r="A4" s="200" t="s">
        <v>194</v>
      </c>
      <c r="B4" s="200"/>
      <c r="C4" s="20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40"/>
      <c r="Y4" s="40"/>
      <c r="Z4" s="40"/>
      <c r="AA4" s="40"/>
    </row>
    <row r="5" spans="1:29" ht="15.75" customHeight="1" thickBot="1" x14ac:dyDescent="0.25">
      <c r="A5" s="218" t="s">
        <v>27</v>
      </c>
      <c r="B5" s="218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43"/>
      <c r="Y5" s="43"/>
      <c r="Z5" s="43"/>
      <c r="AA5" s="43"/>
    </row>
    <row r="6" spans="1:29" ht="15.75" customHeight="1" thickTop="1" thickBot="1" x14ac:dyDescent="0.25">
      <c r="A6" s="223" t="s">
        <v>12</v>
      </c>
      <c r="B6" s="226" t="s">
        <v>13</v>
      </c>
      <c r="C6" s="202" t="s">
        <v>14</v>
      </c>
      <c r="D6" s="229" t="s">
        <v>7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58" t="s">
        <v>28</v>
      </c>
      <c r="Y6" s="259"/>
      <c r="Z6" s="259"/>
      <c r="AA6" s="260"/>
      <c r="AB6" s="272" t="s">
        <v>138</v>
      </c>
      <c r="AC6" s="274" t="s">
        <v>139</v>
      </c>
    </row>
    <row r="7" spans="1:29" ht="15.75" customHeight="1" x14ac:dyDescent="0.2">
      <c r="A7" s="224"/>
      <c r="B7" s="227"/>
      <c r="C7" s="203"/>
      <c r="D7" s="209" t="s">
        <v>1</v>
      </c>
      <c r="E7" s="210"/>
      <c r="F7" s="210"/>
      <c r="G7" s="211"/>
      <c r="H7" s="212" t="s">
        <v>2</v>
      </c>
      <c r="I7" s="210"/>
      <c r="J7" s="210"/>
      <c r="K7" s="213"/>
      <c r="L7" s="209" t="s">
        <v>3</v>
      </c>
      <c r="M7" s="210"/>
      <c r="N7" s="210"/>
      <c r="O7" s="211"/>
      <c r="P7" s="209" t="s">
        <v>4</v>
      </c>
      <c r="Q7" s="210"/>
      <c r="R7" s="210"/>
      <c r="S7" s="211"/>
      <c r="T7" s="212" t="s">
        <v>5</v>
      </c>
      <c r="U7" s="210"/>
      <c r="V7" s="210"/>
      <c r="W7" s="213"/>
      <c r="X7" s="261"/>
      <c r="Y7" s="262"/>
      <c r="Z7" s="262"/>
      <c r="AA7" s="263"/>
      <c r="AB7" s="273"/>
      <c r="AC7" s="275"/>
    </row>
    <row r="8" spans="1:29" ht="15.75" customHeight="1" x14ac:dyDescent="0.2">
      <c r="A8" s="224"/>
      <c r="B8" s="227"/>
      <c r="C8" s="203"/>
      <c r="D8" s="81" t="s">
        <v>8</v>
      </c>
      <c r="E8" s="81" t="s">
        <v>9</v>
      </c>
      <c r="F8" s="205" t="s">
        <v>6</v>
      </c>
      <c r="G8" s="207" t="s">
        <v>11</v>
      </c>
      <c r="H8" s="81" t="s">
        <v>8</v>
      </c>
      <c r="I8" s="81" t="s">
        <v>9</v>
      </c>
      <c r="J8" s="205" t="s">
        <v>6</v>
      </c>
      <c r="K8" s="207" t="s">
        <v>11</v>
      </c>
      <c r="L8" s="81" t="s">
        <v>8</v>
      </c>
      <c r="M8" s="81" t="s">
        <v>9</v>
      </c>
      <c r="N8" s="205" t="s">
        <v>6</v>
      </c>
      <c r="O8" s="207" t="s">
        <v>11</v>
      </c>
      <c r="P8" s="81" t="s">
        <v>8</v>
      </c>
      <c r="Q8" s="81" t="s">
        <v>9</v>
      </c>
      <c r="R8" s="205" t="s">
        <v>6</v>
      </c>
      <c r="S8" s="207" t="s">
        <v>11</v>
      </c>
      <c r="T8" s="81" t="s">
        <v>8</v>
      </c>
      <c r="U8" s="81" t="s">
        <v>9</v>
      </c>
      <c r="V8" s="205" t="s">
        <v>6</v>
      </c>
      <c r="W8" s="214" t="s">
        <v>11</v>
      </c>
      <c r="X8" s="99" t="s">
        <v>8</v>
      </c>
      <c r="Y8" s="81" t="s">
        <v>9</v>
      </c>
      <c r="Z8" s="205" t="s">
        <v>6</v>
      </c>
      <c r="AA8" s="207" t="s">
        <v>11</v>
      </c>
      <c r="AB8" s="273"/>
      <c r="AC8" s="275"/>
    </row>
    <row r="9" spans="1:29" ht="80.099999999999994" customHeight="1" thickBot="1" x14ac:dyDescent="0.25">
      <c r="A9" s="225"/>
      <c r="B9" s="228"/>
      <c r="C9" s="204"/>
      <c r="D9" s="22" t="s">
        <v>24</v>
      </c>
      <c r="E9" s="22" t="s">
        <v>24</v>
      </c>
      <c r="F9" s="206"/>
      <c r="G9" s="208"/>
      <c r="H9" s="22" t="s">
        <v>24</v>
      </c>
      <c r="I9" s="22" t="s">
        <v>24</v>
      </c>
      <c r="J9" s="206"/>
      <c r="K9" s="208"/>
      <c r="L9" s="22" t="s">
        <v>24</v>
      </c>
      <c r="M9" s="22" t="s">
        <v>24</v>
      </c>
      <c r="N9" s="206"/>
      <c r="O9" s="208"/>
      <c r="P9" s="22" t="s">
        <v>24</v>
      </c>
      <c r="Q9" s="22" t="s">
        <v>24</v>
      </c>
      <c r="R9" s="206"/>
      <c r="S9" s="208"/>
      <c r="T9" s="22" t="s">
        <v>24</v>
      </c>
      <c r="U9" s="22" t="s">
        <v>24</v>
      </c>
      <c r="V9" s="206"/>
      <c r="W9" s="215"/>
      <c r="X9" s="100" t="s">
        <v>24</v>
      </c>
      <c r="Y9" s="22" t="s">
        <v>24</v>
      </c>
      <c r="Z9" s="206"/>
      <c r="AA9" s="208"/>
      <c r="AB9" s="273"/>
      <c r="AC9" s="275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76">
        <f>SUM(szakon_kozos!O28)</f>
        <v>0</v>
      </c>
      <c r="P10" s="75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94">
        <f>SUM(szakon_kozos!AA28)</f>
        <v>0</v>
      </c>
      <c r="AB10" s="179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77"/>
      <c r="AC11" s="177"/>
    </row>
    <row r="12" spans="1:29" ht="15.75" customHeight="1" x14ac:dyDescent="0.3">
      <c r="A12" s="193" t="s">
        <v>114</v>
      </c>
      <c r="B12" s="137" t="s">
        <v>44</v>
      </c>
      <c r="C12" s="197" t="s">
        <v>78</v>
      </c>
      <c r="D12" s="11"/>
      <c r="E12" s="9"/>
      <c r="F12" s="10"/>
      <c r="G12" s="144"/>
      <c r="H12" s="11"/>
      <c r="I12" s="9"/>
      <c r="J12" s="10"/>
      <c r="K12" s="144"/>
      <c r="L12" s="11">
        <v>12</v>
      </c>
      <c r="M12" s="9">
        <v>0</v>
      </c>
      <c r="N12" s="10">
        <v>3</v>
      </c>
      <c r="O12" s="144" t="s">
        <v>0</v>
      </c>
      <c r="P12" s="11"/>
      <c r="Q12" s="9"/>
      <c r="R12" s="10"/>
      <c r="S12" s="85"/>
      <c r="T12" s="11"/>
      <c r="U12" s="9"/>
      <c r="V12" s="10"/>
      <c r="W12" s="96"/>
      <c r="X12" s="102">
        <f>SUM(D12,L12)</f>
        <v>12</v>
      </c>
      <c r="Y12" s="102">
        <f>SUM(E12,M12)</f>
        <v>0</v>
      </c>
      <c r="Z12" s="102">
        <f>SUM(F12,N12)</f>
        <v>3</v>
      </c>
      <c r="AA12" s="27" t="s">
        <v>0</v>
      </c>
      <c r="AB12" s="191" t="s">
        <v>205</v>
      </c>
      <c r="AC12" s="188" t="s">
        <v>153</v>
      </c>
    </row>
    <row r="13" spans="1:29" ht="15.75" customHeight="1" x14ac:dyDescent="0.3">
      <c r="A13" s="193" t="s">
        <v>115</v>
      </c>
      <c r="B13" s="137" t="s">
        <v>44</v>
      </c>
      <c r="C13" s="192" t="s">
        <v>192</v>
      </c>
      <c r="D13" s="11"/>
      <c r="E13" s="9"/>
      <c r="F13" s="10"/>
      <c r="G13" s="144"/>
      <c r="H13" s="11"/>
      <c r="I13" s="9"/>
      <c r="J13" s="10"/>
      <c r="K13" s="144"/>
      <c r="L13" s="11">
        <v>10</v>
      </c>
      <c r="M13" s="9">
        <v>0</v>
      </c>
      <c r="N13" s="10">
        <v>4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ref="X13:X18" si="0">SUM(D13,L13)</f>
        <v>10</v>
      </c>
      <c r="Y13" s="26">
        <f t="shared" ref="Y13:Y18" si="1">SUM(E13,M13)</f>
        <v>0</v>
      </c>
      <c r="Z13" s="26">
        <f t="shared" ref="Z13:Z18" si="2">SUM(F13,N13)</f>
        <v>4</v>
      </c>
      <c r="AA13" s="27" t="s">
        <v>0</v>
      </c>
      <c r="AB13" s="188" t="s">
        <v>172</v>
      </c>
      <c r="AC13" s="191" t="s">
        <v>207</v>
      </c>
    </row>
    <row r="14" spans="1:29" ht="15.75" customHeight="1" x14ac:dyDescent="0.3">
      <c r="A14" s="139" t="s">
        <v>116</v>
      </c>
      <c r="B14" s="137" t="s">
        <v>44</v>
      </c>
      <c r="C14" s="141" t="s">
        <v>79</v>
      </c>
      <c r="D14" s="11"/>
      <c r="E14" s="9"/>
      <c r="F14" s="10"/>
      <c r="G14" s="144"/>
      <c r="H14" s="11"/>
      <c r="I14" s="9"/>
      <c r="J14" s="10"/>
      <c r="K14" s="144"/>
      <c r="L14" s="11">
        <v>14</v>
      </c>
      <c r="M14" s="9">
        <v>6</v>
      </c>
      <c r="N14" s="10">
        <v>5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0"/>
        <v>14</v>
      </c>
      <c r="Y14" s="26">
        <f t="shared" si="1"/>
        <v>6</v>
      </c>
      <c r="Z14" s="26">
        <f t="shared" si="2"/>
        <v>5</v>
      </c>
      <c r="AA14" s="27" t="s">
        <v>0</v>
      </c>
      <c r="AB14" s="188" t="s">
        <v>173</v>
      </c>
      <c r="AC14" s="188" t="s">
        <v>154</v>
      </c>
    </row>
    <row r="15" spans="1:29" ht="15.75" customHeight="1" x14ac:dyDescent="0.3">
      <c r="A15" s="139" t="s">
        <v>117</v>
      </c>
      <c r="B15" s="137" t="s">
        <v>44</v>
      </c>
      <c r="C15" s="141" t="s">
        <v>80</v>
      </c>
      <c r="D15" s="11"/>
      <c r="E15" s="9"/>
      <c r="F15" s="10"/>
      <c r="G15" s="144"/>
      <c r="H15" s="11"/>
      <c r="I15" s="9"/>
      <c r="J15" s="10"/>
      <c r="K15" s="144"/>
      <c r="L15" s="11">
        <v>14</v>
      </c>
      <c r="M15" s="9">
        <v>6</v>
      </c>
      <c r="N15" s="10">
        <v>5</v>
      </c>
      <c r="O15" s="167" t="s">
        <v>0</v>
      </c>
      <c r="P15" s="147"/>
      <c r="Q15" s="9"/>
      <c r="R15" s="10"/>
      <c r="S15" s="85"/>
      <c r="T15" s="11"/>
      <c r="U15" s="9"/>
      <c r="V15" s="10"/>
      <c r="W15" s="96"/>
      <c r="X15" s="102">
        <f t="shared" si="0"/>
        <v>14</v>
      </c>
      <c r="Y15" s="26">
        <f t="shared" si="1"/>
        <v>6</v>
      </c>
      <c r="Z15" s="26">
        <f t="shared" si="2"/>
        <v>5</v>
      </c>
      <c r="AA15" s="27" t="s">
        <v>0</v>
      </c>
      <c r="AB15" s="188" t="s">
        <v>173</v>
      </c>
      <c r="AC15" s="188" t="s">
        <v>155</v>
      </c>
    </row>
    <row r="16" spans="1:29" ht="15.75" customHeight="1" x14ac:dyDescent="0.3">
      <c r="A16" s="139" t="s">
        <v>118</v>
      </c>
      <c r="B16" s="137" t="s">
        <v>44</v>
      </c>
      <c r="C16" s="141" t="s">
        <v>81</v>
      </c>
      <c r="D16" s="11"/>
      <c r="E16" s="9"/>
      <c r="F16" s="10"/>
      <c r="G16" s="144"/>
      <c r="H16" s="11"/>
      <c r="I16" s="9"/>
      <c r="J16" s="10"/>
      <c r="K16" s="144"/>
      <c r="L16" s="11">
        <v>10</v>
      </c>
      <c r="M16" s="9">
        <v>0</v>
      </c>
      <c r="N16" s="10">
        <v>3</v>
      </c>
      <c r="O16" s="167" t="s">
        <v>0</v>
      </c>
      <c r="P16" s="147"/>
      <c r="Q16" s="9"/>
      <c r="R16" s="10"/>
      <c r="S16" s="85"/>
      <c r="T16" s="11"/>
      <c r="U16" s="9"/>
      <c r="V16" s="10"/>
      <c r="W16" s="96"/>
      <c r="X16" s="102">
        <f t="shared" si="0"/>
        <v>10</v>
      </c>
      <c r="Y16" s="26">
        <f t="shared" si="1"/>
        <v>0</v>
      </c>
      <c r="Z16" s="26">
        <f t="shared" si="2"/>
        <v>3</v>
      </c>
      <c r="AA16" s="27" t="s">
        <v>0</v>
      </c>
      <c r="AB16" s="188" t="s">
        <v>140</v>
      </c>
      <c r="AC16" s="188" t="s">
        <v>156</v>
      </c>
    </row>
    <row r="17" spans="1:29" ht="15.75" customHeight="1" x14ac:dyDescent="0.3">
      <c r="A17" s="139" t="s">
        <v>119</v>
      </c>
      <c r="B17" s="137" t="s">
        <v>44</v>
      </c>
      <c r="C17" s="141" t="s">
        <v>76</v>
      </c>
      <c r="D17" s="11"/>
      <c r="E17" s="9"/>
      <c r="F17" s="10"/>
      <c r="G17" s="144"/>
      <c r="H17" s="11"/>
      <c r="I17" s="9"/>
      <c r="J17" s="10"/>
      <c r="K17" s="144"/>
      <c r="L17" s="11">
        <v>0</v>
      </c>
      <c r="M17" s="9">
        <v>20</v>
      </c>
      <c r="N17" s="10">
        <v>5</v>
      </c>
      <c r="O17" s="167" t="s">
        <v>56</v>
      </c>
      <c r="P17" s="147"/>
      <c r="Q17" s="9"/>
      <c r="R17" s="10"/>
      <c r="S17" s="85"/>
      <c r="T17" s="11"/>
      <c r="U17" s="9"/>
      <c r="V17" s="10"/>
      <c r="W17" s="96"/>
      <c r="X17" s="102">
        <f t="shared" si="0"/>
        <v>0</v>
      </c>
      <c r="Y17" s="26">
        <f t="shared" si="1"/>
        <v>20</v>
      </c>
      <c r="Z17" s="26">
        <f t="shared" si="2"/>
        <v>5</v>
      </c>
      <c r="AA17" s="27" t="s">
        <v>56</v>
      </c>
      <c r="AB17" s="188" t="s">
        <v>206</v>
      </c>
      <c r="AC17" s="188" t="s">
        <v>152</v>
      </c>
    </row>
    <row r="18" spans="1:29" ht="15.75" customHeight="1" x14ac:dyDescent="0.3">
      <c r="A18" s="139" t="s">
        <v>120</v>
      </c>
      <c r="B18" s="142" t="s">
        <v>44</v>
      </c>
      <c r="C18" s="143" t="s">
        <v>82</v>
      </c>
      <c r="D18" s="11"/>
      <c r="E18" s="9"/>
      <c r="F18" s="10"/>
      <c r="G18" s="144"/>
      <c r="H18" s="11"/>
      <c r="I18" s="9"/>
      <c r="J18" s="10"/>
      <c r="K18" s="144"/>
      <c r="L18" s="11">
        <v>8</v>
      </c>
      <c r="M18" s="9">
        <v>6</v>
      </c>
      <c r="N18" s="10">
        <v>4</v>
      </c>
      <c r="O18" s="167" t="s">
        <v>0</v>
      </c>
      <c r="P18" s="147"/>
      <c r="Q18" s="9"/>
      <c r="R18" s="10"/>
      <c r="S18" s="85"/>
      <c r="T18" s="11"/>
      <c r="U18" s="9"/>
      <c r="V18" s="10"/>
      <c r="W18" s="96"/>
      <c r="X18" s="102">
        <f t="shared" si="0"/>
        <v>8</v>
      </c>
      <c r="Y18" s="26">
        <f t="shared" si="1"/>
        <v>6</v>
      </c>
      <c r="Z18" s="26">
        <f t="shared" si="2"/>
        <v>4</v>
      </c>
      <c r="AA18" s="27" t="s">
        <v>0</v>
      </c>
      <c r="AB18" s="188" t="s">
        <v>173</v>
      </c>
      <c r="AC18" s="188" t="s">
        <v>157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68</v>
      </c>
      <c r="M19" s="30">
        <f>SUM(M12:M18)</f>
        <v>38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68</v>
      </c>
      <c r="Y19" s="30">
        <f>SUM(Y12:Y18)</f>
        <v>38</v>
      </c>
      <c r="Z19" s="30">
        <f>SUM(Z12:Z18)</f>
        <v>29</v>
      </c>
      <c r="AA19" s="33" t="s">
        <v>36</v>
      </c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68</v>
      </c>
      <c r="M20" s="39">
        <f>M10+M19</f>
        <v>38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258</v>
      </c>
      <c r="Y20" s="39">
        <f>Y10+Y19</f>
        <v>82</v>
      </c>
      <c r="Z20" s="39">
        <f>Z10+Z19</f>
        <v>90</v>
      </c>
      <c r="AA20" s="80">
        <f>AA36+AA10</f>
        <v>7</v>
      </c>
    </row>
    <row r="21" spans="1:29" s="13" customFormat="1" ht="18" thickBot="1" x14ac:dyDescent="0.3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132"/>
      <c r="Y21" s="133"/>
      <c r="Z21" s="133"/>
      <c r="AA21" s="13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68</v>
      </c>
      <c r="M22" s="60">
        <f>M20</f>
        <v>38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258</v>
      </c>
      <c r="Y22" s="171">
        <f>IF(E22+I22+M22=0,"",E22+I22+M22)</f>
        <v>82</v>
      </c>
      <c r="Z22" s="173" t="s">
        <v>36</v>
      </c>
      <c r="AA22" s="172" t="s">
        <v>36</v>
      </c>
    </row>
    <row r="23" spans="1:29" s="4" customFormat="1" ht="9.9499999999999993" customHeight="1" thickTop="1" x14ac:dyDescent="0.2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6"/>
      <c r="X23" s="114"/>
      <c r="Y23" s="115"/>
      <c r="Z23" s="115"/>
      <c r="AA23" s="116"/>
    </row>
    <row r="24" spans="1:29" s="4" customFormat="1" ht="15.75" customHeight="1" x14ac:dyDescent="0.2">
      <c r="A24" s="250" t="s">
        <v>43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3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0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3"/>
        <v>0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3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3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3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3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6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3"/>
        <v>6</v>
      </c>
    </row>
    <row r="32" spans="1:29" s="4" customFormat="1" ht="15.75" customHeight="1" x14ac:dyDescent="0.3">
      <c r="A32" s="19"/>
      <c r="B32" s="31"/>
      <c r="C32" s="18" t="s">
        <v>136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3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3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3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3"/>
        <v>0</v>
      </c>
    </row>
    <row r="36" spans="1:27" s="4" customFormat="1" ht="15.75" customHeight="1" x14ac:dyDescent="0.2">
      <c r="A36" s="247" t="s">
        <v>17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9"/>
      <c r="X36" s="267" t="s">
        <v>21</v>
      </c>
      <c r="Y36" s="268"/>
      <c r="Z36" s="269"/>
      <c r="AA36" s="93">
        <f>SUM(AA25:AA35)</f>
        <v>7</v>
      </c>
    </row>
    <row r="37" spans="1:27" s="4" customFormat="1" ht="15.75" customHeight="1" x14ac:dyDescent="0.2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3"/>
      <c r="X37" s="47"/>
      <c r="Y37" s="40"/>
      <c r="Z37" s="40"/>
      <c r="AA37" s="44"/>
    </row>
    <row r="38" spans="1:27" s="4" customFormat="1" ht="15.75" customHeight="1" x14ac:dyDescent="0.2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47"/>
      <c r="Y38" s="40"/>
      <c r="Z38" s="40"/>
      <c r="AA38" s="45"/>
    </row>
    <row r="39" spans="1:27" s="4" customFormat="1" ht="15.75" customHeight="1" thickBo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2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_1"/>
  </protectedRanges>
  <mergeCells count="37">
    <mergeCell ref="AB6:AB9"/>
    <mergeCell ref="AC6:AC9"/>
    <mergeCell ref="A21:W21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  <mergeCell ref="A39:W39"/>
    <mergeCell ref="A23:W23"/>
    <mergeCell ref="A24:W24"/>
    <mergeCell ref="A36:W36"/>
    <mergeCell ref="X36:Z36"/>
    <mergeCell ref="A37:W37"/>
    <mergeCell ref="A38:W38"/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zoomScale="90" zoomScaleNormal="90" zoomScaleSheetLayoutView="75" workbookViewId="0">
      <selection activeCell="AQ9" sqref="AQ9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9.1640625" style="1" customWidth="1"/>
    <col min="29" max="29" width="26.83203125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198" t="s">
        <v>20</v>
      </c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1"/>
      <c r="Y1" s="21"/>
      <c r="Z1" s="21"/>
      <c r="AA1" s="21"/>
    </row>
    <row r="2" spans="1:29" ht="21.95" customHeight="1" x14ac:dyDescent="0.2">
      <c r="A2" s="216" t="s">
        <v>47</v>
      </c>
      <c r="B2" s="216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42"/>
      <c r="Y2" s="42"/>
      <c r="Z2" s="42"/>
      <c r="AA2" s="42"/>
    </row>
    <row r="3" spans="1:29" ht="15.75" customHeight="1" x14ac:dyDescent="0.2">
      <c r="A3" s="270" t="s">
        <v>50</v>
      </c>
      <c r="B3" s="270"/>
      <c r="C3" s="270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40"/>
      <c r="Y3" s="40"/>
      <c r="Z3" s="40"/>
      <c r="AA3" s="40"/>
    </row>
    <row r="4" spans="1:29" ht="15.75" customHeight="1" x14ac:dyDescent="0.2">
      <c r="A4" s="200" t="s">
        <v>194</v>
      </c>
      <c r="B4" s="200"/>
      <c r="C4" s="20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40"/>
      <c r="Y4" s="40"/>
      <c r="Z4" s="40"/>
      <c r="AA4" s="40"/>
    </row>
    <row r="5" spans="1:29" ht="15.75" customHeight="1" thickBot="1" x14ac:dyDescent="0.25">
      <c r="A5" s="218" t="s">
        <v>27</v>
      </c>
      <c r="B5" s="218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43"/>
      <c r="Y5" s="43"/>
      <c r="Z5" s="43"/>
      <c r="AA5" s="43"/>
    </row>
    <row r="6" spans="1:29" ht="15.75" customHeight="1" thickTop="1" thickBot="1" x14ac:dyDescent="0.25">
      <c r="A6" s="223" t="s">
        <v>12</v>
      </c>
      <c r="B6" s="226" t="s">
        <v>13</v>
      </c>
      <c r="C6" s="202" t="s">
        <v>14</v>
      </c>
      <c r="D6" s="229" t="s">
        <v>7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58" t="s">
        <v>28</v>
      </c>
      <c r="Y6" s="259"/>
      <c r="Z6" s="259"/>
      <c r="AA6" s="260"/>
      <c r="AB6" s="234" t="s">
        <v>138</v>
      </c>
      <c r="AC6" s="237" t="s">
        <v>139</v>
      </c>
    </row>
    <row r="7" spans="1:29" ht="15.75" customHeight="1" x14ac:dyDescent="0.2">
      <c r="A7" s="224"/>
      <c r="B7" s="227"/>
      <c r="C7" s="203"/>
      <c r="D7" s="209" t="s">
        <v>1</v>
      </c>
      <c r="E7" s="210"/>
      <c r="F7" s="210"/>
      <c r="G7" s="211"/>
      <c r="H7" s="212" t="s">
        <v>2</v>
      </c>
      <c r="I7" s="210"/>
      <c r="J7" s="210"/>
      <c r="K7" s="213"/>
      <c r="L7" s="209" t="s">
        <v>3</v>
      </c>
      <c r="M7" s="210"/>
      <c r="N7" s="210"/>
      <c r="O7" s="211"/>
      <c r="P7" s="209" t="s">
        <v>4</v>
      </c>
      <c r="Q7" s="210"/>
      <c r="R7" s="210"/>
      <c r="S7" s="211"/>
      <c r="T7" s="212" t="s">
        <v>5</v>
      </c>
      <c r="U7" s="210"/>
      <c r="V7" s="210"/>
      <c r="W7" s="213"/>
      <c r="X7" s="261"/>
      <c r="Y7" s="262"/>
      <c r="Z7" s="262"/>
      <c r="AA7" s="263"/>
      <c r="AB7" s="235"/>
      <c r="AC7" s="238"/>
    </row>
    <row r="8" spans="1:29" ht="15.75" customHeight="1" x14ac:dyDescent="0.2">
      <c r="A8" s="224"/>
      <c r="B8" s="227"/>
      <c r="C8" s="203"/>
      <c r="D8" s="81" t="s">
        <v>8</v>
      </c>
      <c r="E8" s="81" t="s">
        <v>9</v>
      </c>
      <c r="F8" s="205" t="s">
        <v>6</v>
      </c>
      <c r="G8" s="207" t="s">
        <v>11</v>
      </c>
      <c r="H8" s="81" t="s">
        <v>8</v>
      </c>
      <c r="I8" s="81" t="s">
        <v>9</v>
      </c>
      <c r="J8" s="205" t="s">
        <v>6</v>
      </c>
      <c r="K8" s="207" t="s">
        <v>11</v>
      </c>
      <c r="L8" s="81" t="s">
        <v>8</v>
      </c>
      <c r="M8" s="81" t="s">
        <v>9</v>
      </c>
      <c r="N8" s="205" t="s">
        <v>6</v>
      </c>
      <c r="O8" s="207" t="s">
        <v>11</v>
      </c>
      <c r="P8" s="81" t="s">
        <v>8</v>
      </c>
      <c r="Q8" s="81" t="s">
        <v>9</v>
      </c>
      <c r="R8" s="205" t="s">
        <v>6</v>
      </c>
      <c r="S8" s="207" t="s">
        <v>11</v>
      </c>
      <c r="T8" s="81" t="s">
        <v>8</v>
      </c>
      <c r="U8" s="81" t="s">
        <v>9</v>
      </c>
      <c r="V8" s="205" t="s">
        <v>6</v>
      </c>
      <c r="W8" s="214" t="s">
        <v>11</v>
      </c>
      <c r="X8" s="99" t="s">
        <v>8</v>
      </c>
      <c r="Y8" s="81" t="s">
        <v>9</v>
      </c>
      <c r="Z8" s="205" t="s">
        <v>6</v>
      </c>
      <c r="AA8" s="207" t="s">
        <v>11</v>
      </c>
      <c r="AB8" s="235"/>
      <c r="AC8" s="238"/>
    </row>
    <row r="9" spans="1:29" ht="80.099999999999994" customHeight="1" thickBot="1" x14ac:dyDescent="0.25">
      <c r="A9" s="225"/>
      <c r="B9" s="228"/>
      <c r="C9" s="204"/>
      <c r="D9" s="22" t="s">
        <v>24</v>
      </c>
      <c r="E9" s="22" t="s">
        <v>24</v>
      </c>
      <c r="F9" s="206"/>
      <c r="G9" s="208"/>
      <c r="H9" s="22" t="s">
        <v>24</v>
      </c>
      <c r="I9" s="22" t="s">
        <v>24</v>
      </c>
      <c r="J9" s="206"/>
      <c r="K9" s="208"/>
      <c r="L9" s="22" t="s">
        <v>24</v>
      </c>
      <c r="M9" s="22" t="s">
        <v>24</v>
      </c>
      <c r="N9" s="206"/>
      <c r="O9" s="208"/>
      <c r="P9" s="22" t="s">
        <v>24</v>
      </c>
      <c r="Q9" s="22" t="s">
        <v>24</v>
      </c>
      <c r="R9" s="206"/>
      <c r="S9" s="208"/>
      <c r="T9" s="22" t="s">
        <v>24</v>
      </c>
      <c r="U9" s="22" t="s">
        <v>24</v>
      </c>
      <c r="V9" s="206"/>
      <c r="W9" s="215"/>
      <c r="X9" s="100" t="s">
        <v>24</v>
      </c>
      <c r="Y9" s="22" t="s">
        <v>24</v>
      </c>
      <c r="Z9" s="206"/>
      <c r="AA9" s="208"/>
      <c r="AB9" s="235"/>
      <c r="AC9" s="238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76">
        <f>SUM(szakon_kozos!O28)</f>
        <v>0</v>
      </c>
      <c r="P10" s="75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94">
        <f>SUM(szakon_kozos!AA28)</f>
        <v>0</v>
      </c>
      <c r="AB10" s="179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77"/>
      <c r="AC11" s="177"/>
    </row>
    <row r="12" spans="1:29" ht="15.75" customHeight="1" x14ac:dyDescent="0.3">
      <c r="A12" s="139" t="s">
        <v>121</v>
      </c>
      <c r="B12" s="137" t="s">
        <v>44</v>
      </c>
      <c r="C12" s="140" t="s">
        <v>83</v>
      </c>
      <c r="D12" s="11"/>
      <c r="E12" s="9"/>
      <c r="F12" s="10"/>
      <c r="G12" s="144"/>
      <c r="H12" s="11"/>
      <c r="I12" s="9"/>
      <c r="J12" s="10"/>
      <c r="K12" s="144"/>
      <c r="L12" s="11">
        <v>12</v>
      </c>
      <c r="M12" s="9">
        <v>0</v>
      </c>
      <c r="N12" s="10">
        <v>3</v>
      </c>
      <c r="O12" s="144" t="s">
        <v>0</v>
      </c>
      <c r="P12" s="11"/>
      <c r="Q12" s="9"/>
      <c r="R12" s="10"/>
      <c r="S12" s="85"/>
      <c r="T12" s="11"/>
      <c r="U12" s="9"/>
      <c r="V12" s="10"/>
      <c r="W12" s="96"/>
      <c r="X12" s="102">
        <f>SUM(D12,H12,L12)</f>
        <v>12</v>
      </c>
      <c r="Y12" s="102">
        <f t="shared" ref="Y12:Y18" si="0">SUM(E12,I12,M12)</f>
        <v>0</v>
      </c>
      <c r="Z12" s="102">
        <f t="shared" ref="Z12:Z18" si="1">SUM(F12,J12,N12)</f>
        <v>3</v>
      </c>
      <c r="AA12" s="27" t="s">
        <v>0</v>
      </c>
      <c r="AB12" s="188" t="s">
        <v>170</v>
      </c>
      <c r="AC12" s="188" t="s">
        <v>158</v>
      </c>
    </row>
    <row r="13" spans="1:29" ht="15.75" customHeight="1" x14ac:dyDescent="0.3">
      <c r="A13" s="139" t="s">
        <v>122</v>
      </c>
      <c r="B13" s="137" t="s">
        <v>44</v>
      </c>
      <c r="C13" s="141" t="s">
        <v>84</v>
      </c>
      <c r="D13" s="11"/>
      <c r="E13" s="9"/>
      <c r="F13" s="10"/>
      <c r="G13" s="144"/>
      <c r="H13" s="11"/>
      <c r="I13" s="9"/>
      <c r="J13" s="10"/>
      <c r="K13" s="144"/>
      <c r="L13" s="11">
        <v>10</v>
      </c>
      <c r="M13" s="9">
        <v>0</v>
      </c>
      <c r="N13" s="10">
        <v>4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ref="X13:X18" si="2">SUM(D13,H13,L13)</f>
        <v>10</v>
      </c>
      <c r="Y13" s="26">
        <f t="shared" si="0"/>
        <v>0</v>
      </c>
      <c r="Z13" s="26">
        <f t="shared" si="1"/>
        <v>4</v>
      </c>
      <c r="AA13" s="27" t="s">
        <v>0</v>
      </c>
      <c r="AB13" s="188" t="s">
        <v>170</v>
      </c>
      <c r="AC13" s="188" t="s">
        <v>159</v>
      </c>
    </row>
    <row r="14" spans="1:29" ht="15.75" customHeight="1" x14ac:dyDescent="0.3">
      <c r="A14" s="139" t="s">
        <v>123</v>
      </c>
      <c r="B14" s="137" t="s">
        <v>44</v>
      </c>
      <c r="C14" s="141" t="s">
        <v>85</v>
      </c>
      <c r="D14" s="11"/>
      <c r="E14" s="9"/>
      <c r="F14" s="10"/>
      <c r="G14" s="144"/>
      <c r="H14" s="11"/>
      <c r="I14" s="9"/>
      <c r="J14" s="10"/>
      <c r="K14" s="144"/>
      <c r="L14" s="11">
        <v>14</v>
      </c>
      <c r="M14" s="9">
        <v>6</v>
      </c>
      <c r="N14" s="10">
        <v>5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2"/>
        <v>14</v>
      </c>
      <c r="Y14" s="26">
        <f t="shared" si="0"/>
        <v>6</v>
      </c>
      <c r="Z14" s="26">
        <f t="shared" si="1"/>
        <v>5</v>
      </c>
      <c r="AA14" s="27" t="s">
        <v>0</v>
      </c>
      <c r="AB14" s="188" t="s">
        <v>171</v>
      </c>
      <c r="AC14" s="188" t="s">
        <v>160</v>
      </c>
    </row>
    <row r="15" spans="1:29" ht="15.75" customHeight="1" x14ac:dyDescent="0.3">
      <c r="A15" s="139" t="s">
        <v>124</v>
      </c>
      <c r="B15" s="137" t="s">
        <v>44</v>
      </c>
      <c r="C15" s="141" t="s">
        <v>86</v>
      </c>
      <c r="D15" s="11"/>
      <c r="E15" s="9"/>
      <c r="F15" s="10"/>
      <c r="G15" s="144"/>
      <c r="H15" s="11"/>
      <c r="I15" s="9"/>
      <c r="J15" s="10"/>
      <c r="K15" s="144"/>
      <c r="L15" s="11">
        <v>14</v>
      </c>
      <c r="M15" s="9">
        <v>6</v>
      </c>
      <c r="N15" s="10">
        <v>5</v>
      </c>
      <c r="O15" s="167" t="s">
        <v>0</v>
      </c>
      <c r="P15" s="147"/>
      <c r="Q15" s="9"/>
      <c r="R15" s="10"/>
      <c r="S15" s="85"/>
      <c r="T15" s="11"/>
      <c r="U15" s="9"/>
      <c r="V15" s="10"/>
      <c r="W15" s="96"/>
      <c r="X15" s="102">
        <f t="shared" si="2"/>
        <v>14</v>
      </c>
      <c r="Y15" s="26">
        <f t="shared" si="0"/>
        <v>6</v>
      </c>
      <c r="Z15" s="26">
        <f t="shared" si="1"/>
        <v>5</v>
      </c>
      <c r="AA15" s="27" t="s">
        <v>0</v>
      </c>
      <c r="AB15" s="188" t="s">
        <v>169</v>
      </c>
      <c r="AC15" s="188" t="s">
        <v>161</v>
      </c>
    </row>
    <row r="16" spans="1:29" ht="15.75" customHeight="1" x14ac:dyDescent="0.3">
      <c r="A16" s="139" t="s">
        <v>125</v>
      </c>
      <c r="B16" s="137" t="s">
        <v>44</v>
      </c>
      <c r="C16" s="141" t="s">
        <v>87</v>
      </c>
      <c r="D16" s="11"/>
      <c r="E16" s="9"/>
      <c r="F16" s="10"/>
      <c r="G16" s="144"/>
      <c r="H16" s="11"/>
      <c r="I16" s="9"/>
      <c r="J16" s="10"/>
      <c r="K16" s="144"/>
      <c r="L16" s="11">
        <v>10</v>
      </c>
      <c r="M16" s="9">
        <v>0</v>
      </c>
      <c r="N16" s="10">
        <v>3</v>
      </c>
      <c r="O16" s="167" t="s">
        <v>0</v>
      </c>
      <c r="P16" s="147"/>
      <c r="Q16" s="9"/>
      <c r="R16" s="10"/>
      <c r="S16" s="85"/>
      <c r="T16" s="11"/>
      <c r="U16" s="9"/>
      <c r="V16" s="10"/>
      <c r="W16" s="96"/>
      <c r="X16" s="102">
        <f t="shared" si="2"/>
        <v>10</v>
      </c>
      <c r="Y16" s="26">
        <f t="shared" si="0"/>
        <v>0</v>
      </c>
      <c r="Z16" s="26">
        <f t="shared" si="1"/>
        <v>3</v>
      </c>
      <c r="AA16" s="27" t="s">
        <v>0</v>
      </c>
      <c r="AB16" s="188" t="s">
        <v>170</v>
      </c>
      <c r="AC16" s="188" t="s">
        <v>162</v>
      </c>
    </row>
    <row r="17" spans="1:29" ht="15.75" customHeight="1" x14ac:dyDescent="0.3">
      <c r="A17" s="139" t="s">
        <v>126</v>
      </c>
      <c r="B17" s="137" t="s">
        <v>44</v>
      </c>
      <c r="C17" s="141" t="s">
        <v>88</v>
      </c>
      <c r="D17" s="11"/>
      <c r="E17" s="9"/>
      <c r="F17" s="10"/>
      <c r="G17" s="144"/>
      <c r="H17" s="11"/>
      <c r="I17" s="9"/>
      <c r="J17" s="10"/>
      <c r="K17" s="144"/>
      <c r="L17" s="11">
        <v>0</v>
      </c>
      <c r="M17" s="9">
        <v>20</v>
      </c>
      <c r="N17" s="10">
        <v>5</v>
      </c>
      <c r="O17" s="167" t="s">
        <v>56</v>
      </c>
      <c r="P17" s="147"/>
      <c r="Q17" s="9"/>
      <c r="R17" s="10"/>
      <c r="S17" s="85"/>
      <c r="T17" s="11"/>
      <c r="U17" s="9"/>
      <c r="V17" s="10"/>
      <c r="W17" s="96"/>
      <c r="X17" s="102">
        <f t="shared" si="2"/>
        <v>0</v>
      </c>
      <c r="Y17" s="26">
        <f t="shared" si="0"/>
        <v>20</v>
      </c>
      <c r="Z17" s="26">
        <f t="shared" si="1"/>
        <v>5</v>
      </c>
      <c r="AA17" s="27" t="s">
        <v>56</v>
      </c>
      <c r="AB17" s="188" t="s">
        <v>170</v>
      </c>
      <c r="AC17" s="188" t="s">
        <v>163</v>
      </c>
    </row>
    <row r="18" spans="1:29" ht="15.75" customHeight="1" x14ac:dyDescent="0.3">
      <c r="A18" s="139" t="s">
        <v>127</v>
      </c>
      <c r="B18" s="142" t="s">
        <v>44</v>
      </c>
      <c r="C18" s="143" t="s">
        <v>89</v>
      </c>
      <c r="D18" s="11"/>
      <c r="E18" s="9"/>
      <c r="F18" s="10"/>
      <c r="G18" s="144"/>
      <c r="H18" s="11"/>
      <c r="I18" s="9"/>
      <c r="J18" s="10"/>
      <c r="K18" s="144"/>
      <c r="L18" s="11">
        <v>8</v>
      </c>
      <c r="M18" s="9">
        <v>6</v>
      </c>
      <c r="N18" s="10">
        <v>4</v>
      </c>
      <c r="O18" s="167" t="s">
        <v>0</v>
      </c>
      <c r="P18" s="147"/>
      <c r="Q18" s="9"/>
      <c r="R18" s="10"/>
      <c r="S18" s="85"/>
      <c r="T18" s="11"/>
      <c r="U18" s="9"/>
      <c r="V18" s="10"/>
      <c r="W18" s="96"/>
      <c r="X18" s="102">
        <f t="shared" si="2"/>
        <v>8</v>
      </c>
      <c r="Y18" s="26">
        <f t="shared" si="0"/>
        <v>6</v>
      </c>
      <c r="Z18" s="26">
        <f t="shared" si="1"/>
        <v>4</v>
      </c>
      <c r="AA18" s="27" t="s">
        <v>0</v>
      </c>
      <c r="AB18" s="188" t="s">
        <v>169</v>
      </c>
      <c r="AC18" s="188" t="s">
        <v>164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68</v>
      </c>
      <c r="M19" s="30">
        <f>SUM(M12:M18)</f>
        <v>38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68</v>
      </c>
      <c r="Y19" s="30">
        <f>SUM(Y12:Y18)</f>
        <v>38</v>
      </c>
      <c r="Z19" s="30">
        <f>SUM(Z12:Z18)</f>
        <v>29</v>
      </c>
      <c r="AA19" s="33" t="s">
        <v>36</v>
      </c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68</v>
      </c>
      <c r="M20" s="39">
        <f>M10+M19</f>
        <v>38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258</v>
      </c>
      <c r="Y20" s="39">
        <f>Y10+Y19</f>
        <v>82</v>
      </c>
      <c r="Z20" s="39">
        <f>Z10+Z19</f>
        <v>90</v>
      </c>
      <c r="AA20" s="80">
        <f>AA36+AA10</f>
        <v>7</v>
      </c>
    </row>
    <row r="21" spans="1:29" s="13" customFormat="1" ht="18" thickBot="1" x14ac:dyDescent="0.3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132"/>
      <c r="Y21" s="133"/>
      <c r="Z21" s="133"/>
      <c r="AA21" s="13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68</v>
      </c>
      <c r="M22" s="60">
        <f>M20</f>
        <v>38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258</v>
      </c>
      <c r="Y22" s="171">
        <f>IF(E22+I22+M22=0,"",E22+I22+M22)</f>
        <v>82</v>
      </c>
      <c r="Z22" s="173" t="s">
        <v>36</v>
      </c>
      <c r="AA22" s="172" t="s">
        <v>36</v>
      </c>
    </row>
    <row r="23" spans="1:29" s="4" customFormat="1" ht="9.9499999999999993" customHeight="1" thickTop="1" x14ac:dyDescent="0.2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6"/>
      <c r="X23" s="114"/>
      <c r="Y23" s="115"/>
      <c r="Z23" s="115"/>
      <c r="AA23" s="116"/>
    </row>
    <row r="24" spans="1:29" s="4" customFormat="1" ht="15.75" customHeight="1" x14ac:dyDescent="0.2">
      <c r="A24" s="250" t="s">
        <v>43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3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0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3"/>
        <v>0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3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3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3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3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6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3"/>
        <v>6</v>
      </c>
    </row>
    <row r="32" spans="1:29" s="4" customFormat="1" ht="15.75" customHeight="1" x14ac:dyDescent="0.3">
      <c r="A32" s="19"/>
      <c r="B32" s="31"/>
      <c r="C32" s="18" t="s">
        <v>137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3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3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3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3"/>
        <v>0</v>
      </c>
    </row>
    <row r="36" spans="1:27" s="4" customFormat="1" ht="15.75" customHeight="1" x14ac:dyDescent="0.2">
      <c r="A36" s="247" t="s">
        <v>17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9"/>
      <c r="X36" s="267" t="s">
        <v>21</v>
      </c>
      <c r="Y36" s="268"/>
      <c r="Z36" s="269"/>
      <c r="AA36" s="93">
        <f>SUM(AA25:AA35)</f>
        <v>7</v>
      </c>
    </row>
    <row r="37" spans="1:27" s="4" customFormat="1" ht="15.75" customHeight="1" x14ac:dyDescent="0.2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3"/>
      <c r="X37" s="47"/>
      <c r="Y37" s="40"/>
      <c r="Z37" s="40"/>
      <c r="AA37" s="44"/>
    </row>
    <row r="38" spans="1:27" s="4" customFormat="1" ht="15.75" customHeight="1" x14ac:dyDescent="0.2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47"/>
      <c r="Y38" s="40"/>
      <c r="Z38" s="40"/>
      <c r="AA38" s="45"/>
    </row>
    <row r="39" spans="1:27" s="4" customFormat="1" ht="15.75" customHeight="1" thickBo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2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_1"/>
  </protectedRanges>
  <mergeCells count="37">
    <mergeCell ref="AB6:AB9"/>
    <mergeCell ref="AC6:AC9"/>
    <mergeCell ref="A21:W21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  <mergeCell ref="A39:W39"/>
    <mergeCell ref="A23:W23"/>
    <mergeCell ref="A24:W24"/>
    <mergeCell ref="A36:W36"/>
    <mergeCell ref="X36:Z36"/>
    <mergeCell ref="A37:W37"/>
    <mergeCell ref="A38:W38"/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tabSelected="1" zoomScale="90" zoomScaleNormal="90" zoomScaleSheetLayoutView="75" workbookViewId="0">
      <selection activeCell="A18" sqref="A18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0.33203125" style="1" customWidth="1"/>
    <col min="29" max="29" width="23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198" t="s">
        <v>20</v>
      </c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1"/>
      <c r="Y1" s="21"/>
      <c r="Z1" s="21"/>
      <c r="AA1" s="21"/>
    </row>
    <row r="2" spans="1:29" ht="21.95" customHeight="1" x14ac:dyDescent="0.2">
      <c r="A2" s="216" t="s">
        <v>47</v>
      </c>
      <c r="B2" s="216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42"/>
      <c r="Y2" s="42"/>
      <c r="Z2" s="42"/>
      <c r="AA2" s="42"/>
    </row>
    <row r="3" spans="1:29" ht="15.75" customHeight="1" x14ac:dyDescent="0.2">
      <c r="A3" s="270" t="s">
        <v>51</v>
      </c>
      <c r="B3" s="270"/>
      <c r="C3" s="270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40"/>
      <c r="Y3" s="40"/>
      <c r="Z3" s="40"/>
      <c r="AA3" s="40"/>
    </row>
    <row r="4" spans="1:29" ht="15.75" customHeight="1" x14ac:dyDescent="0.2">
      <c r="A4" s="200" t="s">
        <v>194</v>
      </c>
      <c r="B4" s="200"/>
      <c r="C4" s="20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40"/>
      <c r="Y4" s="40"/>
      <c r="Z4" s="40"/>
      <c r="AA4" s="40"/>
    </row>
    <row r="5" spans="1:29" ht="15.75" customHeight="1" thickBot="1" x14ac:dyDescent="0.25">
      <c r="A5" s="218" t="s">
        <v>27</v>
      </c>
      <c r="B5" s="218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43"/>
      <c r="Y5" s="43"/>
      <c r="Z5" s="43"/>
      <c r="AA5" s="43"/>
    </row>
    <row r="6" spans="1:29" ht="15.75" customHeight="1" thickTop="1" thickBot="1" x14ac:dyDescent="0.25">
      <c r="A6" s="223" t="s">
        <v>12</v>
      </c>
      <c r="B6" s="226" t="s">
        <v>13</v>
      </c>
      <c r="C6" s="202" t="s">
        <v>14</v>
      </c>
      <c r="D6" s="229" t="s">
        <v>7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58" t="s">
        <v>28</v>
      </c>
      <c r="Y6" s="259"/>
      <c r="Z6" s="259"/>
      <c r="AA6" s="260"/>
      <c r="AB6" s="234" t="s">
        <v>138</v>
      </c>
      <c r="AC6" s="237" t="s">
        <v>139</v>
      </c>
    </row>
    <row r="7" spans="1:29" ht="15.75" customHeight="1" x14ac:dyDescent="0.2">
      <c r="A7" s="224"/>
      <c r="B7" s="227"/>
      <c r="C7" s="203"/>
      <c r="D7" s="209" t="s">
        <v>1</v>
      </c>
      <c r="E7" s="210"/>
      <c r="F7" s="210"/>
      <c r="G7" s="211"/>
      <c r="H7" s="212" t="s">
        <v>2</v>
      </c>
      <c r="I7" s="210"/>
      <c r="J7" s="210"/>
      <c r="K7" s="213"/>
      <c r="L7" s="209" t="s">
        <v>3</v>
      </c>
      <c r="M7" s="210"/>
      <c r="N7" s="210"/>
      <c r="O7" s="211"/>
      <c r="P7" s="209" t="s">
        <v>4</v>
      </c>
      <c r="Q7" s="210"/>
      <c r="R7" s="210"/>
      <c r="S7" s="211"/>
      <c r="T7" s="212" t="s">
        <v>5</v>
      </c>
      <c r="U7" s="210"/>
      <c r="V7" s="210"/>
      <c r="W7" s="213"/>
      <c r="X7" s="261"/>
      <c r="Y7" s="262"/>
      <c r="Z7" s="262"/>
      <c r="AA7" s="263"/>
      <c r="AB7" s="235"/>
      <c r="AC7" s="238"/>
    </row>
    <row r="8" spans="1:29" ht="15.75" customHeight="1" x14ac:dyDescent="0.2">
      <c r="A8" s="224"/>
      <c r="B8" s="227"/>
      <c r="C8" s="203"/>
      <c r="D8" s="81" t="s">
        <v>8</v>
      </c>
      <c r="E8" s="81" t="s">
        <v>9</v>
      </c>
      <c r="F8" s="205" t="s">
        <v>6</v>
      </c>
      <c r="G8" s="207" t="s">
        <v>11</v>
      </c>
      <c r="H8" s="81" t="s">
        <v>8</v>
      </c>
      <c r="I8" s="81" t="s">
        <v>9</v>
      </c>
      <c r="J8" s="205" t="s">
        <v>6</v>
      </c>
      <c r="K8" s="207" t="s">
        <v>11</v>
      </c>
      <c r="L8" s="81" t="s">
        <v>8</v>
      </c>
      <c r="M8" s="81" t="s">
        <v>9</v>
      </c>
      <c r="N8" s="205" t="s">
        <v>6</v>
      </c>
      <c r="O8" s="207" t="s">
        <v>11</v>
      </c>
      <c r="P8" s="81" t="s">
        <v>8</v>
      </c>
      <c r="Q8" s="81" t="s">
        <v>9</v>
      </c>
      <c r="R8" s="205" t="s">
        <v>6</v>
      </c>
      <c r="S8" s="207" t="s">
        <v>11</v>
      </c>
      <c r="T8" s="81" t="s">
        <v>8</v>
      </c>
      <c r="U8" s="81" t="s">
        <v>9</v>
      </c>
      <c r="V8" s="205" t="s">
        <v>6</v>
      </c>
      <c r="W8" s="214" t="s">
        <v>11</v>
      </c>
      <c r="X8" s="99" t="s">
        <v>8</v>
      </c>
      <c r="Y8" s="81" t="s">
        <v>9</v>
      </c>
      <c r="Z8" s="205" t="s">
        <v>6</v>
      </c>
      <c r="AA8" s="207" t="s">
        <v>11</v>
      </c>
      <c r="AB8" s="235"/>
      <c r="AC8" s="238"/>
    </row>
    <row r="9" spans="1:29" ht="80.099999999999994" customHeight="1" thickBot="1" x14ac:dyDescent="0.25">
      <c r="A9" s="225"/>
      <c r="B9" s="228"/>
      <c r="C9" s="204"/>
      <c r="D9" s="22" t="s">
        <v>24</v>
      </c>
      <c r="E9" s="22" t="s">
        <v>24</v>
      </c>
      <c r="F9" s="206"/>
      <c r="G9" s="208"/>
      <c r="H9" s="22" t="s">
        <v>24</v>
      </c>
      <c r="I9" s="22" t="s">
        <v>24</v>
      </c>
      <c r="J9" s="206"/>
      <c r="K9" s="208"/>
      <c r="L9" s="22" t="s">
        <v>24</v>
      </c>
      <c r="M9" s="22" t="s">
        <v>24</v>
      </c>
      <c r="N9" s="206"/>
      <c r="O9" s="208"/>
      <c r="P9" s="22" t="s">
        <v>24</v>
      </c>
      <c r="Q9" s="22" t="s">
        <v>24</v>
      </c>
      <c r="R9" s="206"/>
      <c r="S9" s="208"/>
      <c r="T9" s="22" t="s">
        <v>24</v>
      </c>
      <c r="U9" s="22" t="s">
        <v>24</v>
      </c>
      <c r="V9" s="206"/>
      <c r="W9" s="215"/>
      <c r="X9" s="100" t="s">
        <v>24</v>
      </c>
      <c r="Y9" s="22" t="s">
        <v>24</v>
      </c>
      <c r="Z9" s="206"/>
      <c r="AA9" s="208"/>
      <c r="AB9" s="235"/>
      <c r="AC9" s="238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76">
        <f>SUM(szakon_kozos!O28)</f>
        <v>0</v>
      </c>
      <c r="P10" s="75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183">
        <f>SUM(szakon_kozos!AA28)</f>
        <v>0</v>
      </c>
      <c r="AB10" s="182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80"/>
      <c r="AC11" s="177"/>
    </row>
    <row r="12" spans="1:29" ht="15.75" customHeight="1" x14ac:dyDescent="0.3">
      <c r="A12" s="139" t="s">
        <v>128</v>
      </c>
      <c r="B12" s="137" t="s">
        <v>44</v>
      </c>
      <c r="C12" s="140" t="s">
        <v>90</v>
      </c>
      <c r="D12" s="11"/>
      <c r="E12" s="9"/>
      <c r="F12" s="10"/>
      <c r="G12" s="144"/>
      <c r="H12" s="11"/>
      <c r="I12" s="9"/>
      <c r="J12" s="10"/>
      <c r="K12" s="144"/>
      <c r="L12" s="11">
        <v>20</v>
      </c>
      <c r="M12" s="9">
        <v>0</v>
      </c>
      <c r="N12" s="10">
        <v>5</v>
      </c>
      <c r="O12" s="144" t="s">
        <v>0</v>
      </c>
      <c r="P12" s="11"/>
      <c r="Q12" s="9"/>
      <c r="R12" s="10"/>
      <c r="S12" s="85"/>
      <c r="T12" s="11"/>
      <c r="U12" s="9"/>
      <c r="V12" s="10"/>
      <c r="W12" s="96"/>
      <c r="X12" s="102">
        <f>SUM(D12,H12,L12)</f>
        <v>20</v>
      </c>
      <c r="Y12" s="102">
        <f t="shared" ref="Y12:Y18" si="0">SUM(E12,I12,M12)</f>
        <v>0</v>
      </c>
      <c r="Z12" s="102">
        <f t="shared" ref="Z12:Z18" si="1">SUM(F12,J12,N12)</f>
        <v>5</v>
      </c>
      <c r="AA12" s="27" t="s">
        <v>0</v>
      </c>
      <c r="AB12" s="187" t="s">
        <v>168</v>
      </c>
      <c r="AC12" s="188" t="s">
        <v>165</v>
      </c>
    </row>
    <row r="13" spans="1:29" ht="15.75" customHeight="1" x14ac:dyDescent="0.3">
      <c r="A13" s="139" t="s">
        <v>129</v>
      </c>
      <c r="B13" s="137" t="s">
        <v>44</v>
      </c>
      <c r="C13" s="141" t="s">
        <v>91</v>
      </c>
      <c r="D13" s="11"/>
      <c r="E13" s="9"/>
      <c r="F13" s="10"/>
      <c r="G13" s="144"/>
      <c r="H13" s="11"/>
      <c r="I13" s="9"/>
      <c r="J13" s="10"/>
      <c r="K13" s="144"/>
      <c r="L13" s="11">
        <v>20</v>
      </c>
      <c r="M13" s="9">
        <v>0</v>
      </c>
      <c r="N13" s="10">
        <v>5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ref="X13:X18" si="2">SUM(D13,H13,L13)</f>
        <v>20</v>
      </c>
      <c r="Y13" s="26">
        <f t="shared" si="0"/>
        <v>0</v>
      </c>
      <c r="Z13" s="26">
        <f t="shared" si="1"/>
        <v>5</v>
      </c>
      <c r="AA13" s="27" t="s">
        <v>0</v>
      </c>
      <c r="AB13" s="187" t="s">
        <v>168</v>
      </c>
      <c r="AC13" s="188" t="s">
        <v>166</v>
      </c>
    </row>
    <row r="14" spans="1:29" ht="15.75" customHeight="1" x14ac:dyDescent="0.3">
      <c r="A14" s="193" t="s">
        <v>130</v>
      </c>
      <c r="B14" s="137" t="s">
        <v>44</v>
      </c>
      <c r="C14" s="192" t="s">
        <v>92</v>
      </c>
      <c r="D14" s="11"/>
      <c r="E14" s="9"/>
      <c r="F14" s="10"/>
      <c r="G14" s="144"/>
      <c r="H14" s="11"/>
      <c r="I14" s="9"/>
      <c r="J14" s="10"/>
      <c r="K14" s="144"/>
      <c r="L14" s="11">
        <v>18</v>
      </c>
      <c r="M14" s="9">
        <v>0</v>
      </c>
      <c r="N14" s="10">
        <v>5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2"/>
        <v>18</v>
      </c>
      <c r="Y14" s="26">
        <f t="shared" si="0"/>
        <v>0</v>
      </c>
      <c r="Z14" s="26">
        <f t="shared" si="1"/>
        <v>5</v>
      </c>
      <c r="AA14" s="27" t="s">
        <v>0</v>
      </c>
      <c r="AB14" s="187" t="s">
        <v>168</v>
      </c>
      <c r="AC14" s="191" t="s">
        <v>195</v>
      </c>
    </row>
    <row r="15" spans="1:29" ht="15.75" customHeight="1" x14ac:dyDescent="0.3">
      <c r="A15" s="193" t="s">
        <v>131</v>
      </c>
      <c r="B15" s="137" t="s">
        <v>44</v>
      </c>
      <c r="C15" s="192" t="s">
        <v>93</v>
      </c>
      <c r="D15" s="11"/>
      <c r="E15" s="9"/>
      <c r="F15" s="10"/>
      <c r="G15" s="144"/>
      <c r="H15" s="11"/>
      <c r="I15" s="9"/>
      <c r="J15" s="10"/>
      <c r="K15" s="144"/>
      <c r="L15" s="11">
        <v>8</v>
      </c>
      <c r="M15" s="9">
        <v>0</v>
      </c>
      <c r="N15" s="10">
        <v>3</v>
      </c>
      <c r="O15" s="167" t="s">
        <v>54</v>
      </c>
      <c r="P15" s="147"/>
      <c r="Q15" s="9"/>
      <c r="R15" s="10"/>
      <c r="S15" s="85"/>
      <c r="T15" s="11"/>
      <c r="U15" s="9"/>
      <c r="V15" s="10"/>
      <c r="W15" s="96"/>
      <c r="X15" s="102">
        <f t="shared" si="2"/>
        <v>8</v>
      </c>
      <c r="Y15" s="26">
        <f t="shared" si="0"/>
        <v>0</v>
      </c>
      <c r="Z15" s="26">
        <f t="shared" si="1"/>
        <v>3</v>
      </c>
      <c r="AA15" s="27" t="s">
        <v>54</v>
      </c>
      <c r="AB15" s="187" t="s">
        <v>168</v>
      </c>
      <c r="AC15" s="191" t="s">
        <v>196</v>
      </c>
    </row>
    <row r="16" spans="1:29" ht="15.75" customHeight="1" x14ac:dyDescent="0.3">
      <c r="A16" s="139" t="s">
        <v>132</v>
      </c>
      <c r="B16" s="137" t="s">
        <v>44</v>
      </c>
      <c r="C16" s="141" t="s">
        <v>94</v>
      </c>
      <c r="D16" s="11"/>
      <c r="E16" s="9"/>
      <c r="F16" s="10"/>
      <c r="G16" s="144"/>
      <c r="H16" s="11"/>
      <c r="I16" s="9"/>
      <c r="J16" s="10"/>
      <c r="K16" s="144"/>
      <c r="L16" s="11">
        <v>20</v>
      </c>
      <c r="M16" s="9">
        <v>0</v>
      </c>
      <c r="N16" s="10">
        <v>5</v>
      </c>
      <c r="O16" s="167" t="s">
        <v>0</v>
      </c>
      <c r="P16" s="147"/>
      <c r="Q16" s="9"/>
      <c r="R16" s="10"/>
      <c r="S16" s="85"/>
      <c r="T16" s="11"/>
      <c r="U16" s="9"/>
      <c r="V16" s="10"/>
      <c r="W16" s="96"/>
      <c r="X16" s="102">
        <f t="shared" si="2"/>
        <v>20</v>
      </c>
      <c r="Y16" s="26">
        <f t="shared" si="0"/>
        <v>0</v>
      </c>
      <c r="Z16" s="26">
        <f t="shared" si="1"/>
        <v>5</v>
      </c>
      <c r="AA16" s="27" t="s">
        <v>0</v>
      </c>
      <c r="AB16" s="187" t="s">
        <v>168</v>
      </c>
      <c r="AC16" s="188" t="s">
        <v>167</v>
      </c>
    </row>
    <row r="17" spans="1:29" ht="15.75" customHeight="1" x14ac:dyDescent="0.3">
      <c r="A17" s="193" t="s">
        <v>133</v>
      </c>
      <c r="B17" s="137" t="s">
        <v>44</v>
      </c>
      <c r="C17" s="192" t="s">
        <v>95</v>
      </c>
      <c r="D17" s="11"/>
      <c r="E17" s="9"/>
      <c r="F17" s="10"/>
      <c r="G17" s="144"/>
      <c r="H17" s="11"/>
      <c r="I17" s="9"/>
      <c r="J17" s="10"/>
      <c r="K17" s="144"/>
      <c r="L17" s="11">
        <v>15</v>
      </c>
      <c r="M17" s="9">
        <v>0</v>
      </c>
      <c r="N17" s="10">
        <v>3</v>
      </c>
      <c r="O17" s="167" t="s">
        <v>54</v>
      </c>
      <c r="P17" s="147"/>
      <c r="Q17" s="9"/>
      <c r="R17" s="10"/>
      <c r="S17" s="85"/>
      <c r="T17" s="11"/>
      <c r="U17" s="9"/>
      <c r="V17" s="10"/>
      <c r="W17" s="96"/>
      <c r="X17" s="102">
        <f t="shared" si="2"/>
        <v>15</v>
      </c>
      <c r="Y17" s="26">
        <f t="shared" si="0"/>
        <v>0</v>
      </c>
      <c r="Z17" s="26">
        <f t="shared" si="1"/>
        <v>3</v>
      </c>
      <c r="AA17" s="27" t="s">
        <v>54</v>
      </c>
      <c r="AB17" s="187" t="s">
        <v>168</v>
      </c>
      <c r="AC17" s="191" t="s">
        <v>197</v>
      </c>
    </row>
    <row r="18" spans="1:29" ht="15.75" customHeight="1" x14ac:dyDescent="0.3">
      <c r="A18" s="193" t="s">
        <v>134</v>
      </c>
      <c r="B18" s="142" t="s">
        <v>44</v>
      </c>
      <c r="C18" s="194" t="s">
        <v>96</v>
      </c>
      <c r="D18" s="11"/>
      <c r="E18" s="9"/>
      <c r="F18" s="10"/>
      <c r="G18" s="144"/>
      <c r="H18" s="11"/>
      <c r="I18" s="9"/>
      <c r="J18" s="10"/>
      <c r="K18" s="144"/>
      <c r="L18" s="11">
        <v>0</v>
      </c>
      <c r="M18" s="9">
        <v>15</v>
      </c>
      <c r="N18" s="10">
        <v>3</v>
      </c>
      <c r="O18" s="167" t="s">
        <v>56</v>
      </c>
      <c r="P18" s="147"/>
      <c r="Q18" s="9"/>
      <c r="R18" s="10"/>
      <c r="S18" s="85"/>
      <c r="T18" s="11"/>
      <c r="U18" s="9"/>
      <c r="V18" s="10"/>
      <c r="W18" s="96"/>
      <c r="X18" s="102">
        <f t="shared" si="2"/>
        <v>0</v>
      </c>
      <c r="Y18" s="26">
        <f t="shared" si="0"/>
        <v>15</v>
      </c>
      <c r="Z18" s="26">
        <f t="shared" si="1"/>
        <v>3</v>
      </c>
      <c r="AA18" s="27" t="s">
        <v>56</v>
      </c>
      <c r="AB18" s="187" t="s">
        <v>168</v>
      </c>
      <c r="AC18" s="191" t="s">
        <v>195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101</v>
      </c>
      <c r="M19" s="30">
        <f>SUM(M12:M18)</f>
        <v>15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101</v>
      </c>
      <c r="Y19" s="30">
        <f>SUM(Y12:Y18)</f>
        <v>15</v>
      </c>
      <c r="Z19" s="30">
        <f>SUM(Z12:Z18)</f>
        <v>29</v>
      </c>
      <c r="AA19" s="181" t="s">
        <v>36</v>
      </c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101</v>
      </c>
      <c r="M20" s="39">
        <f>M10+M19</f>
        <v>15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291</v>
      </c>
      <c r="Y20" s="39">
        <f>Y10+Y19</f>
        <v>59</v>
      </c>
      <c r="Z20" s="39">
        <f>Z10+Z19</f>
        <v>90</v>
      </c>
      <c r="AA20" s="80">
        <f>AA36+AA10</f>
        <v>7</v>
      </c>
    </row>
    <row r="21" spans="1:29" s="13" customFormat="1" ht="18" thickBot="1" x14ac:dyDescent="0.3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132"/>
      <c r="Y21" s="133"/>
      <c r="Z21" s="133"/>
      <c r="AA21" s="13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101</v>
      </c>
      <c r="M22" s="60">
        <f>M20</f>
        <v>15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291</v>
      </c>
      <c r="Y22" s="171">
        <f>IF(E22+I22+M22=0,"",E22+I22+M22)</f>
        <v>59</v>
      </c>
      <c r="Z22" s="173" t="s">
        <v>36</v>
      </c>
      <c r="AA22" s="172" t="s">
        <v>36</v>
      </c>
    </row>
    <row r="23" spans="1:29" s="4" customFormat="1" ht="9.9499999999999993" customHeight="1" thickTop="1" x14ac:dyDescent="0.2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6"/>
      <c r="X23" s="114"/>
      <c r="Y23" s="115"/>
      <c r="Z23" s="115"/>
      <c r="AA23" s="116"/>
    </row>
    <row r="24" spans="1:29" s="4" customFormat="1" ht="15.75" customHeight="1" x14ac:dyDescent="0.2">
      <c r="A24" s="250" t="s">
        <v>43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3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2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3"/>
        <v>2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3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3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3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3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4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3"/>
        <v>4</v>
      </c>
    </row>
    <row r="32" spans="1:29" s="4" customFormat="1" ht="15.75" customHeight="1" x14ac:dyDescent="0.3">
      <c r="A32" s="19"/>
      <c r="B32" s="31"/>
      <c r="C32" s="18" t="s">
        <v>136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3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3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3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3"/>
        <v>0</v>
      </c>
    </row>
    <row r="36" spans="1:27" s="4" customFormat="1" ht="15.75" customHeight="1" x14ac:dyDescent="0.2">
      <c r="A36" s="247" t="s">
        <v>17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9"/>
      <c r="X36" s="267" t="s">
        <v>21</v>
      </c>
      <c r="Y36" s="268"/>
      <c r="Z36" s="269"/>
      <c r="AA36" s="93">
        <f>SUM(AA25:AA35)</f>
        <v>7</v>
      </c>
    </row>
    <row r="37" spans="1:27" s="4" customFormat="1" ht="15.75" customHeight="1" x14ac:dyDescent="0.2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3"/>
      <c r="X37" s="47"/>
      <c r="Y37" s="40"/>
      <c r="Z37" s="40"/>
      <c r="AA37" s="44"/>
    </row>
    <row r="38" spans="1:27" s="4" customFormat="1" ht="15.75" customHeight="1" x14ac:dyDescent="0.2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47"/>
      <c r="Y38" s="40"/>
      <c r="Z38" s="40"/>
      <c r="AA38" s="45"/>
    </row>
    <row r="39" spans="1:27" s="4" customFormat="1" ht="15.75" customHeight="1" thickBo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2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_1"/>
  </protectedRanges>
  <mergeCells count="37">
    <mergeCell ref="AB6:AB9"/>
    <mergeCell ref="AC6:AC9"/>
    <mergeCell ref="A21:W21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  <mergeCell ref="A39:W39"/>
    <mergeCell ref="A23:W23"/>
    <mergeCell ref="A24:W24"/>
    <mergeCell ref="A36:W36"/>
    <mergeCell ref="X36:Z36"/>
    <mergeCell ref="A37:W37"/>
    <mergeCell ref="A38:W38"/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2:D28"/>
  <sheetViews>
    <sheetView zoomScaleNormal="100" workbookViewId="0">
      <selection activeCell="I8" sqref="I8"/>
    </sheetView>
  </sheetViews>
  <sheetFormatPr defaultColWidth="10.6640625" defaultRowHeight="12.75" x14ac:dyDescent="0.2"/>
  <cols>
    <col min="1" max="1" width="24.1640625" style="83" customWidth="1"/>
    <col min="2" max="2" width="59.1640625" style="83" customWidth="1"/>
    <col min="3" max="3" width="24.1640625" style="83" customWidth="1"/>
    <col min="4" max="4" width="59.1640625" style="83" customWidth="1"/>
    <col min="5" max="16384" width="10.6640625" style="83"/>
  </cols>
  <sheetData>
    <row r="2" spans="1:4" ht="15.75" x14ac:dyDescent="0.2">
      <c r="A2" s="276" t="s">
        <v>45</v>
      </c>
      <c r="B2" s="276"/>
      <c r="C2" s="276"/>
      <c r="D2" s="276"/>
    </row>
    <row r="3" spans="1:4" ht="18.75" thickBot="1" x14ac:dyDescent="0.25">
      <c r="A3" s="283" t="s">
        <v>37</v>
      </c>
      <c r="B3" s="283"/>
      <c r="C3" s="283"/>
      <c r="D3" s="283"/>
    </row>
    <row r="4" spans="1:4" ht="17.25" thickTop="1" thickBot="1" x14ac:dyDescent="0.25">
      <c r="A4" s="281" t="s">
        <v>38</v>
      </c>
      <c r="B4" s="279" t="s">
        <v>39</v>
      </c>
      <c r="C4" s="277" t="s">
        <v>40</v>
      </c>
      <c r="D4" s="278"/>
    </row>
    <row r="5" spans="1:4" ht="15.75" x14ac:dyDescent="0.25">
      <c r="A5" s="282"/>
      <c r="B5" s="280"/>
      <c r="C5" s="148" t="s">
        <v>38</v>
      </c>
      <c r="D5" s="149" t="s">
        <v>41</v>
      </c>
    </row>
    <row r="6" spans="1:4" ht="15.75" x14ac:dyDescent="0.25">
      <c r="A6" s="150" t="s">
        <v>187</v>
      </c>
      <c r="B6" s="151" t="s">
        <v>190</v>
      </c>
      <c r="C6" s="136" t="s">
        <v>97</v>
      </c>
      <c r="D6" s="153" t="s">
        <v>191</v>
      </c>
    </row>
    <row r="7" spans="1:4" ht="15.75" x14ac:dyDescent="0.2">
      <c r="A7" s="154"/>
      <c r="B7" s="155"/>
      <c r="C7" s="152"/>
      <c r="D7" s="153"/>
    </row>
    <row r="8" spans="1:4" ht="15.75" x14ac:dyDescent="0.25">
      <c r="A8" s="156"/>
      <c r="B8" s="158"/>
      <c r="C8" s="157"/>
      <c r="D8" s="159"/>
    </row>
    <row r="9" spans="1:4" s="84" customFormat="1" ht="16.5" thickBot="1" x14ac:dyDescent="0.3">
      <c r="A9" s="163"/>
      <c r="B9" s="164"/>
      <c r="C9" s="165"/>
      <c r="D9" s="166"/>
    </row>
    <row r="10" spans="1:4" ht="12.75" hidden="1" customHeight="1" x14ac:dyDescent="0.3">
      <c r="A10" s="160"/>
      <c r="B10" s="161"/>
      <c r="C10" s="161"/>
      <c r="D10" s="162"/>
    </row>
    <row r="11" spans="1:4" ht="12.75" customHeight="1" thickTop="1" x14ac:dyDescent="0.2"/>
    <row r="13" spans="1:4" s="84" customFormat="1" ht="14.25" x14ac:dyDescent="0.2">
      <c r="A13" s="83"/>
      <c r="B13" s="83"/>
      <c r="C13" s="83"/>
      <c r="D13" s="83"/>
    </row>
    <row r="14" spans="1:4" s="84" customFormat="1" ht="14.25" x14ac:dyDescent="0.2">
      <c r="A14" s="83"/>
      <c r="B14" s="83"/>
      <c r="C14" s="83"/>
      <c r="D14" s="83"/>
    </row>
    <row r="15" spans="1:4" s="84" customFormat="1" ht="14.25" x14ac:dyDescent="0.2">
      <c r="A15" s="83"/>
      <c r="B15" s="83"/>
      <c r="C15" s="83"/>
      <c r="D15" s="83"/>
    </row>
    <row r="16" spans="1:4" s="84" customFormat="1" ht="14.25" x14ac:dyDescent="0.2">
      <c r="A16" s="83"/>
      <c r="B16" s="83"/>
      <c r="C16" s="83"/>
      <c r="D16" s="83"/>
    </row>
    <row r="17" spans="1:4" s="84" customFormat="1" ht="14.25" x14ac:dyDescent="0.2">
      <c r="A17" s="83"/>
      <c r="B17" s="83"/>
      <c r="C17" s="83"/>
      <c r="D17" s="83"/>
    </row>
    <row r="18" spans="1:4" s="84" customFormat="1" ht="14.25" x14ac:dyDescent="0.2">
      <c r="A18" s="83"/>
      <c r="B18" s="83"/>
      <c r="C18" s="83"/>
      <c r="D18" s="83"/>
    </row>
    <row r="19" spans="1:4" s="84" customFormat="1" ht="14.25" x14ac:dyDescent="0.2">
      <c r="A19" s="83"/>
      <c r="B19" s="83"/>
      <c r="C19" s="83"/>
      <c r="D19" s="83"/>
    </row>
    <row r="20" spans="1:4" s="84" customFormat="1" ht="14.25" x14ac:dyDescent="0.2">
      <c r="A20" s="83"/>
      <c r="B20" s="83"/>
      <c r="C20" s="83"/>
      <c r="D20" s="83"/>
    </row>
    <row r="21" spans="1:4" s="84" customFormat="1" ht="14.25" x14ac:dyDescent="0.2">
      <c r="A21" s="83"/>
      <c r="B21" s="83"/>
      <c r="C21" s="83"/>
      <c r="D21" s="83"/>
    </row>
    <row r="22" spans="1:4" s="84" customFormat="1" ht="14.25" x14ac:dyDescent="0.2">
      <c r="A22" s="83"/>
      <c r="B22" s="83"/>
      <c r="C22" s="83"/>
      <c r="D22" s="83"/>
    </row>
    <row r="23" spans="1:4" s="84" customFormat="1" ht="14.25" x14ac:dyDescent="0.2">
      <c r="A23" s="83"/>
      <c r="B23" s="83"/>
      <c r="C23" s="83"/>
      <c r="D23" s="83"/>
    </row>
    <row r="24" spans="1:4" s="84" customFormat="1" ht="14.25" x14ac:dyDescent="0.2">
      <c r="A24" s="83"/>
      <c r="B24" s="83"/>
      <c r="C24" s="83"/>
      <c r="D24" s="83"/>
    </row>
    <row r="25" spans="1:4" s="84" customFormat="1" ht="14.25" x14ac:dyDescent="0.2">
      <c r="A25" s="83"/>
      <c r="B25" s="83"/>
      <c r="C25" s="83"/>
      <c r="D25" s="83"/>
    </row>
    <row r="26" spans="1:4" s="84" customFormat="1" ht="14.25" x14ac:dyDescent="0.2">
      <c r="A26" s="83"/>
      <c r="B26" s="83"/>
      <c r="C26" s="83"/>
      <c r="D26" s="83"/>
    </row>
    <row r="27" spans="1:4" s="84" customFormat="1" ht="14.25" x14ac:dyDescent="0.2">
      <c r="A27" s="83"/>
      <c r="B27" s="83"/>
      <c r="C27" s="83"/>
      <c r="D27" s="83"/>
    </row>
    <row r="28" spans="1:4" s="84" customFormat="1" ht="14.25" x14ac:dyDescent="0.2">
      <c r="A28" s="83"/>
      <c r="B28" s="83"/>
      <c r="C28" s="83"/>
      <c r="D28" s="83"/>
    </row>
  </sheetData>
  <sheetProtection selectLockedCells="1"/>
  <protectedRanges>
    <protectedRange sqref="B8 D8:D9" name="Tartomány1_2_1_3"/>
    <protectedRange sqref="B9" name="Tartomány1_2_1_2_2"/>
  </protectedRanges>
  <mergeCells count="5">
    <mergeCell ref="A2:D2"/>
    <mergeCell ref="C4:D4"/>
    <mergeCell ref="B4:B5"/>
    <mergeCell ref="A4:A5"/>
    <mergeCell ref="A3:D3"/>
  </mergeCells>
  <phoneticPr fontId="15" type="noConversion"/>
  <pageMargins left="0.75" right="0.75" top="1" bottom="1" header="0.5" footer="0.5"/>
  <pageSetup paperSize="9" scale="60" orientation="portrait" r:id="rId1"/>
  <headerFooter alignWithMargins="0">
    <oddHeader>&amp;R&amp;"Arial,Normál"&amp;12... számú melléklet a  ................... alapképzési szak tantervéhez</oddHeader>
    <oddFooter>&amp;R&amp;Z&amp;F  &amp;D</oddFooter>
  </headerFooter>
  <rowBreaks count="1" manualBreakCount="1">
    <brk id="28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548D9A28-402C-4D7F-9585-ABA902255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5A2B5C-0A25-4C90-B874-CE41E1F44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118959-C61A-4097-B9A3-C089DBBE3BB8}">
  <ds:schemaRefs>
    <ds:schemaRef ds:uri="http://purl.org/dc/terms/"/>
    <ds:schemaRef ds:uri="http://www.w3.org/XML/1998/namespace"/>
    <ds:schemaRef ds:uri="http://purl.org/dc/dcmitype/"/>
    <ds:schemaRef ds:uri="23ed7243-56cb-49c8-85d3-80917029275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b055224-0e5d-42cf-bd71-66621e80eb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szakon_kozos</vt:lpstr>
      <vt:lpstr>BŰNÜGYI</vt:lpstr>
      <vt:lpstr>RENDÉSZETI</vt:lpstr>
      <vt:lpstr>KATASZTRÓFAVÉDELMI</vt:lpstr>
      <vt:lpstr>BÜNTETÉS-VÉGREHAJTÁSI</vt:lpstr>
      <vt:lpstr>elotanulmanyi_rend</vt:lpstr>
      <vt:lpstr>'BÜNTETÉS-VÉGREHAJTÁSI'!Nyomtatási_terület</vt:lpstr>
      <vt:lpstr>BŰNÜGYI!Nyomtatási_terület</vt:lpstr>
      <vt:lpstr>KATASZTRÓFAVÉDELMI!Nyomtatási_terület</vt:lpstr>
      <vt:lpstr>RENDÉSZETI!Nyomtatási_terület</vt:lpstr>
      <vt:lpstr>szakon_kozos!Nyomtatási_terület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HHK - KÜLI</dc:title>
  <dc:subject>tanterv minta</dc:subject>
  <dc:creator>benyeie</dc:creator>
  <cp:lastModifiedBy>Mikóczi Márta</cp:lastModifiedBy>
  <cp:lastPrinted>2016-11-23T09:51:54Z</cp:lastPrinted>
  <dcterms:created xsi:type="dcterms:W3CDTF">2011-10-11T07:28:39Z</dcterms:created>
  <dcterms:modified xsi:type="dcterms:W3CDTF">2024-10-10T09:34:03Z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